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F:\flashka\"/>
    </mc:Choice>
  </mc:AlternateContent>
  <xr:revisionPtr revIDLastSave="0" documentId="13_ncr:1_{7B427CA8-46F0-4084-BA1F-DF5FEB9242B6}" xr6:coauthVersionLast="47" xr6:coauthVersionMax="47" xr10:uidLastSave="{00000000-0000-0000-0000-000000000000}"/>
  <bookViews>
    <workbookView xWindow="-120" yWindow="-120" windowWidth="19440" windowHeight="11160" firstSheet="5" activeTab="8" xr2:uid="{00000000-000D-0000-FFFF-FFFF00000000}"/>
  </bookViews>
  <sheets>
    <sheet name="Rekapitulace stavby" sheetId="1" r:id="rId1"/>
    <sheet name="SO 01 - Architektonické a..." sheetId="2" r:id="rId2"/>
    <sheet name="SO 02 - Tenisová hala 18x..." sheetId="3" r:id="rId3"/>
    <sheet name="SO 03 - Odvedení dešťovýc..." sheetId="4" r:id="rId4"/>
    <sheet name="SO 04 - Zpevněné plochy" sheetId="5" r:id="rId5"/>
    <sheet name="List1" sheetId="8" r:id="rId6"/>
    <sheet name="SO 05 - Přípojky inženýrs..." sheetId="6" r:id="rId7"/>
    <sheet name="List3" sheetId="10" r:id="rId8"/>
    <sheet name="SO 06 - Vedlejší rozpočto..." sheetId="7" r:id="rId9"/>
    <sheet name="List2" sheetId="9" r:id="rId10"/>
  </sheets>
  <definedNames>
    <definedName name="_xlnm._FilterDatabase" localSheetId="1" hidden="1">'SO 01 - Architektonické a...'!$C$122:$K$232</definedName>
    <definedName name="_xlnm._FilterDatabase" localSheetId="2" hidden="1">'SO 02 - Tenisová hala 18x...'!$C$123:$K$193</definedName>
    <definedName name="_xlnm._FilterDatabase" localSheetId="3" hidden="1">'SO 03 - Odvedení dešťovýc...'!$C$123:$K$231</definedName>
    <definedName name="_xlnm._FilterDatabase" localSheetId="4" hidden="1">'SO 04 - Zpevněné plochy'!$C$119:$K$177</definedName>
    <definedName name="_xlnm._FilterDatabase" localSheetId="6" hidden="1">'SO 05 - Přípojky inženýrs...'!$C$121:$K$201</definedName>
    <definedName name="_xlnm._FilterDatabase" localSheetId="8" hidden="1">'SO 06 - Vedlejší rozpočto...'!$C$120:$K$144</definedName>
    <definedName name="_xlnm.Print_Titles" localSheetId="0">'Rekapitulace stavby'!$92:$92</definedName>
    <definedName name="_xlnm.Print_Titles" localSheetId="1">'SO 01 - Architektonické a...'!$122:$122</definedName>
    <definedName name="_xlnm.Print_Titles" localSheetId="2">'SO 02 - Tenisová hala 18x...'!$123:$123</definedName>
    <definedName name="_xlnm.Print_Titles" localSheetId="3">'SO 03 - Odvedení dešťovýc...'!$123:$123</definedName>
    <definedName name="_xlnm.Print_Titles" localSheetId="4">'SO 04 - Zpevněné plochy'!$119:$119</definedName>
    <definedName name="_xlnm.Print_Titles" localSheetId="6">'SO 05 - Přípojky inženýrs...'!$121:$121</definedName>
    <definedName name="_xlnm.Print_Titles" localSheetId="8">'SO 06 - Vedlejší rozpočto...'!$120:$120</definedName>
    <definedName name="_xlnm.Print_Area" localSheetId="0">'Rekapitulace stavby'!$D$4:$AO$76,'Rekapitulace stavby'!$C$82:$AQ$101</definedName>
    <definedName name="_xlnm.Print_Area" localSheetId="1">'SO 01 - Architektonické a...'!$C$4:$J$76,'SO 01 - Architektonické a...'!$C$82:$J$104,'SO 01 - Architektonické a...'!$C$110:$J$232</definedName>
    <definedName name="_xlnm.Print_Area" localSheetId="2">'SO 02 - Tenisová hala 18x...'!$C$4:$J$76,'SO 02 - Tenisová hala 18x...'!$C$82:$J$105,'SO 02 - Tenisová hala 18x...'!$C$111:$J$193</definedName>
    <definedName name="_xlnm.Print_Area" localSheetId="3">'SO 03 - Odvedení dešťovýc...'!$C$4:$J$76,'SO 03 - Odvedení dešťovýc...'!$C$82:$J$105,'SO 03 - Odvedení dešťovýc...'!$C$111:$J$231</definedName>
    <definedName name="_xlnm.Print_Area" localSheetId="4">'SO 04 - Zpevněné plochy'!$C$4:$J$76,'SO 04 - Zpevněné plochy'!$C$82:$J$101,'SO 04 - Zpevněné plochy'!$C$107:$J$177</definedName>
    <definedName name="_xlnm.Print_Area" localSheetId="6">'SO 05 - Přípojky inženýrs...'!$C$4:$J$76,'SO 05 - Přípojky inženýrs...'!$C$82:$J$103,'SO 05 - Přípojky inženýrs...'!$C$109:$J$201</definedName>
    <definedName name="_xlnm.Print_Area" localSheetId="8">'SO 06 - Vedlejší rozpočto...'!$C$4:$J$76,'SO 06 - Vedlejší rozpočto...'!$C$82:$J$102,'SO 06 - Vedlejší rozpočto...'!$C$108:$J$144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7" l="1"/>
  <c r="J36" i="7"/>
  <c r="AY100" i="1"/>
  <c r="J35" i="7"/>
  <c r="AX100" i="1" s="1"/>
  <c r="BI143" i="7"/>
  <c r="BH143" i="7"/>
  <c r="BG143" i="7"/>
  <c r="BF143" i="7"/>
  <c r="T143" i="7"/>
  <c r="T142" i="7" s="1"/>
  <c r="R143" i="7"/>
  <c r="R142" i="7" s="1"/>
  <c r="P143" i="7"/>
  <c r="P142" i="7" s="1"/>
  <c r="BI140" i="7"/>
  <c r="BH140" i="7"/>
  <c r="BG140" i="7"/>
  <c r="BF140" i="7"/>
  <c r="T140" i="7"/>
  <c r="R140" i="7"/>
  <c r="P140" i="7"/>
  <c r="BI138" i="7"/>
  <c r="BH138" i="7"/>
  <c r="BG138" i="7"/>
  <c r="BF138" i="7"/>
  <c r="T138" i="7"/>
  <c r="R138" i="7"/>
  <c r="P138" i="7"/>
  <c r="BI136" i="7"/>
  <c r="BH136" i="7"/>
  <c r="BG136" i="7"/>
  <c r="BF136" i="7"/>
  <c r="T136" i="7"/>
  <c r="R136" i="7"/>
  <c r="P136" i="7"/>
  <c r="BI134" i="7"/>
  <c r="BH134" i="7"/>
  <c r="BG134" i="7"/>
  <c r="BF134" i="7"/>
  <c r="T134" i="7"/>
  <c r="R134" i="7"/>
  <c r="P134" i="7"/>
  <c r="BI131" i="7"/>
  <c r="BH131" i="7"/>
  <c r="BG131" i="7"/>
  <c r="BF131" i="7"/>
  <c r="T131" i="7"/>
  <c r="T130" i="7" s="1"/>
  <c r="R131" i="7"/>
  <c r="R130" i="7" s="1"/>
  <c r="P131" i="7"/>
  <c r="P130" i="7" s="1"/>
  <c r="BI128" i="7"/>
  <c r="BH128" i="7"/>
  <c r="BG128" i="7"/>
  <c r="BF128" i="7"/>
  <c r="T128" i="7"/>
  <c r="R128" i="7"/>
  <c r="P128" i="7"/>
  <c r="BI126" i="7"/>
  <c r="BH126" i="7"/>
  <c r="BG126" i="7"/>
  <c r="BF126" i="7"/>
  <c r="T126" i="7"/>
  <c r="R126" i="7"/>
  <c r="P126" i="7"/>
  <c r="BI124" i="7"/>
  <c r="BH124" i="7"/>
  <c r="BG124" i="7"/>
  <c r="BF124" i="7"/>
  <c r="T124" i="7"/>
  <c r="R124" i="7"/>
  <c r="P124" i="7"/>
  <c r="J117" i="7"/>
  <c r="F117" i="7"/>
  <c r="F115" i="7"/>
  <c r="E113" i="7"/>
  <c r="J91" i="7"/>
  <c r="F91" i="7"/>
  <c r="F89" i="7"/>
  <c r="E87" i="7"/>
  <c r="J24" i="7"/>
  <c r="E24" i="7"/>
  <c r="J118" i="7" s="1"/>
  <c r="J23" i="7"/>
  <c r="J18" i="7"/>
  <c r="E18" i="7"/>
  <c r="F118" i="7" s="1"/>
  <c r="J17" i="7"/>
  <c r="J12" i="7"/>
  <c r="E7" i="7"/>
  <c r="E111" i="7"/>
  <c r="J37" i="6"/>
  <c r="J36" i="6"/>
  <c r="AY99" i="1" s="1"/>
  <c r="J35" i="6"/>
  <c r="AX99" i="1"/>
  <c r="BI200" i="6"/>
  <c r="BH200" i="6"/>
  <c r="BG200" i="6"/>
  <c r="BF200" i="6"/>
  <c r="T200" i="6"/>
  <c r="R200" i="6"/>
  <c r="P200" i="6"/>
  <c r="BI198" i="6"/>
  <c r="BH198" i="6"/>
  <c r="BG198" i="6"/>
  <c r="BF198" i="6"/>
  <c r="T198" i="6"/>
  <c r="R198" i="6"/>
  <c r="P198" i="6"/>
  <c r="BI196" i="6"/>
  <c r="BH196" i="6"/>
  <c r="BG196" i="6"/>
  <c r="BF196" i="6"/>
  <c r="T196" i="6"/>
  <c r="R196" i="6"/>
  <c r="P196" i="6"/>
  <c r="BI192" i="6"/>
  <c r="BH192" i="6"/>
  <c r="BG192" i="6"/>
  <c r="BF192" i="6"/>
  <c r="T192" i="6"/>
  <c r="R192" i="6"/>
  <c r="P192" i="6"/>
  <c r="BI188" i="6"/>
  <c r="BH188" i="6"/>
  <c r="BG188" i="6"/>
  <c r="BF188" i="6"/>
  <c r="T188" i="6"/>
  <c r="R188" i="6"/>
  <c r="P188" i="6"/>
  <c r="BI185" i="6"/>
  <c r="BH185" i="6"/>
  <c r="BG185" i="6"/>
  <c r="BF185" i="6"/>
  <c r="T185" i="6"/>
  <c r="R185" i="6"/>
  <c r="P185" i="6"/>
  <c r="BI183" i="6"/>
  <c r="BH183" i="6"/>
  <c r="BG183" i="6"/>
  <c r="BF183" i="6"/>
  <c r="T183" i="6"/>
  <c r="R183" i="6"/>
  <c r="P183" i="6"/>
  <c r="BI181" i="6"/>
  <c r="BH181" i="6"/>
  <c r="BG181" i="6"/>
  <c r="BF181" i="6"/>
  <c r="T181" i="6"/>
  <c r="R181" i="6"/>
  <c r="P181" i="6"/>
  <c r="BI179" i="6"/>
  <c r="BH179" i="6"/>
  <c r="BG179" i="6"/>
  <c r="BF179" i="6"/>
  <c r="T179" i="6"/>
  <c r="R179" i="6"/>
  <c r="P179" i="6"/>
  <c r="BI175" i="6"/>
  <c r="BH175" i="6"/>
  <c r="BG175" i="6"/>
  <c r="BF175" i="6"/>
  <c r="T175" i="6"/>
  <c r="T174" i="6"/>
  <c r="R175" i="6"/>
  <c r="R174" i="6" s="1"/>
  <c r="P175" i="6"/>
  <c r="P174" i="6"/>
  <c r="BI172" i="6"/>
  <c r="BH172" i="6"/>
  <c r="BG172" i="6"/>
  <c r="BF172" i="6"/>
  <c r="T172" i="6"/>
  <c r="R172" i="6"/>
  <c r="P172" i="6"/>
  <c r="BI168" i="6"/>
  <c r="BH168" i="6"/>
  <c r="BG168" i="6"/>
  <c r="BF168" i="6"/>
  <c r="T168" i="6"/>
  <c r="R168" i="6"/>
  <c r="P168" i="6"/>
  <c r="BI165" i="6"/>
  <c r="BH165" i="6"/>
  <c r="BG165" i="6"/>
  <c r="BF165" i="6"/>
  <c r="T165" i="6"/>
  <c r="R165" i="6"/>
  <c r="P165" i="6"/>
  <c r="BI163" i="6"/>
  <c r="BH163" i="6"/>
  <c r="BG163" i="6"/>
  <c r="BF163" i="6"/>
  <c r="T163" i="6"/>
  <c r="R163" i="6"/>
  <c r="P163" i="6"/>
  <c r="BI161" i="6"/>
  <c r="BH161" i="6"/>
  <c r="BG161" i="6"/>
  <c r="BF161" i="6"/>
  <c r="T161" i="6"/>
  <c r="R161" i="6"/>
  <c r="P161" i="6"/>
  <c r="BI157" i="6"/>
  <c r="BH157" i="6"/>
  <c r="BG157" i="6"/>
  <c r="BF157" i="6"/>
  <c r="T157" i="6"/>
  <c r="R157" i="6"/>
  <c r="P157" i="6"/>
  <c r="BI153" i="6"/>
  <c r="BH153" i="6"/>
  <c r="BG153" i="6"/>
  <c r="BF153" i="6"/>
  <c r="T153" i="6"/>
  <c r="R153" i="6"/>
  <c r="P153" i="6"/>
  <c r="BI149" i="6"/>
  <c r="BH149" i="6"/>
  <c r="BG149" i="6"/>
  <c r="BF149" i="6"/>
  <c r="T149" i="6"/>
  <c r="R149" i="6"/>
  <c r="P149" i="6"/>
  <c r="BI146" i="6"/>
  <c r="BH146" i="6"/>
  <c r="BG146" i="6"/>
  <c r="BF146" i="6"/>
  <c r="T146" i="6"/>
  <c r="R146" i="6"/>
  <c r="P146" i="6"/>
  <c r="BI140" i="6"/>
  <c r="BH140" i="6"/>
  <c r="BG140" i="6"/>
  <c r="BF140" i="6"/>
  <c r="T140" i="6"/>
  <c r="R140" i="6"/>
  <c r="P140" i="6"/>
  <c r="BI137" i="6"/>
  <c r="BH137" i="6"/>
  <c r="BG137" i="6"/>
  <c r="BF137" i="6"/>
  <c r="T137" i="6"/>
  <c r="R137" i="6"/>
  <c r="P137" i="6"/>
  <c r="BI134" i="6"/>
  <c r="BH134" i="6"/>
  <c r="BG134" i="6"/>
  <c r="BF134" i="6"/>
  <c r="T134" i="6"/>
  <c r="R134" i="6"/>
  <c r="P134" i="6"/>
  <c r="BI129" i="6"/>
  <c r="BH129" i="6"/>
  <c r="BG129" i="6"/>
  <c r="BF129" i="6"/>
  <c r="T129" i="6"/>
  <c r="R129" i="6"/>
  <c r="P129" i="6"/>
  <c r="BI125" i="6"/>
  <c r="BH125" i="6"/>
  <c r="BG125" i="6"/>
  <c r="BF125" i="6"/>
  <c r="T125" i="6"/>
  <c r="R125" i="6"/>
  <c r="P125" i="6"/>
  <c r="J118" i="6"/>
  <c r="F118" i="6"/>
  <c r="F116" i="6"/>
  <c r="E114" i="6"/>
  <c r="J91" i="6"/>
  <c r="F91" i="6"/>
  <c r="F89" i="6"/>
  <c r="E87" i="6"/>
  <c r="J24" i="6"/>
  <c r="E24" i="6"/>
  <c r="J119" i="6" s="1"/>
  <c r="J23" i="6"/>
  <c r="J18" i="6"/>
  <c r="E18" i="6"/>
  <c r="F119" i="6" s="1"/>
  <c r="J17" i="6"/>
  <c r="J116" i="6"/>
  <c r="E7" i="6"/>
  <c r="E112" i="6"/>
  <c r="J37" i="5"/>
  <c r="J36" i="5"/>
  <c r="AY98" i="1" s="1"/>
  <c r="J35" i="5"/>
  <c r="AX98" i="1"/>
  <c r="BI176" i="5"/>
  <c r="BH176" i="5"/>
  <c r="BG176" i="5"/>
  <c r="BF176" i="5"/>
  <c r="T176" i="5"/>
  <c r="T175" i="5" s="1"/>
  <c r="R176" i="5"/>
  <c r="R175" i="5" s="1"/>
  <c r="P176" i="5"/>
  <c r="P175" i="5" s="1"/>
  <c r="BI172" i="5"/>
  <c r="BH172" i="5"/>
  <c r="BG172" i="5"/>
  <c r="BF172" i="5"/>
  <c r="T172" i="5"/>
  <c r="R172" i="5"/>
  <c r="P172" i="5"/>
  <c r="BI169" i="5"/>
  <c r="BH169" i="5"/>
  <c r="BG169" i="5"/>
  <c r="BF169" i="5"/>
  <c r="T169" i="5"/>
  <c r="R169" i="5"/>
  <c r="P169" i="5"/>
  <c r="BI165" i="5"/>
  <c r="BH165" i="5"/>
  <c r="BG165" i="5"/>
  <c r="BF165" i="5"/>
  <c r="T165" i="5"/>
  <c r="R165" i="5"/>
  <c r="P165" i="5"/>
  <c r="BI162" i="5"/>
  <c r="BH162" i="5"/>
  <c r="BG162" i="5"/>
  <c r="BF162" i="5"/>
  <c r="T162" i="5"/>
  <c r="R162" i="5"/>
  <c r="P162" i="5"/>
  <c r="BI160" i="5"/>
  <c r="BH160" i="5"/>
  <c r="BG160" i="5"/>
  <c r="BF160" i="5"/>
  <c r="T160" i="5"/>
  <c r="R160" i="5"/>
  <c r="P160" i="5"/>
  <c r="BI158" i="5"/>
  <c r="BH158" i="5"/>
  <c r="BG158" i="5"/>
  <c r="BF158" i="5"/>
  <c r="T158" i="5"/>
  <c r="R158" i="5"/>
  <c r="P158" i="5"/>
  <c r="BI156" i="5"/>
  <c r="BH156" i="5"/>
  <c r="BG156" i="5"/>
  <c r="BF156" i="5"/>
  <c r="T156" i="5"/>
  <c r="R156" i="5"/>
  <c r="P156" i="5"/>
  <c r="BI147" i="5"/>
  <c r="BH147" i="5"/>
  <c r="BG147" i="5"/>
  <c r="BF147" i="5"/>
  <c r="T147" i="5"/>
  <c r="R147" i="5"/>
  <c r="P147" i="5"/>
  <c r="BI143" i="5"/>
  <c r="BH143" i="5"/>
  <c r="BG143" i="5"/>
  <c r="BF143" i="5"/>
  <c r="T143" i="5"/>
  <c r="R143" i="5"/>
  <c r="P143" i="5"/>
  <c r="BI140" i="5"/>
  <c r="BH140" i="5"/>
  <c r="BG140" i="5"/>
  <c r="BF140" i="5"/>
  <c r="T140" i="5"/>
  <c r="R140" i="5"/>
  <c r="P140" i="5"/>
  <c r="BI137" i="5"/>
  <c r="BH137" i="5"/>
  <c r="BG137" i="5"/>
  <c r="BF137" i="5"/>
  <c r="T137" i="5"/>
  <c r="R137" i="5"/>
  <c r="P137" i="5"/>
  <c r="BI128" i="5"/>
  <c r="BH128" i="5"/>
  <c r="BG128" i="5"/>
  <c r="BF128" i="5"/>
  <c r="T128" i="5"/>
  <c r="R128" i="5"/>
  <c r="P128" i="5"/>
  <c r="BI123" i="5"/>
  <c r="BH123" i="5"/>
  <c r="BG123" i="5"/>
  <c r="BF123" i="5"/>
  <c r="T123" i="5"/>
  <c r="R123" i="5"/>
  <c r="P123" i="5"/>
  <c r="J116" i="5"/>
  <c r="F116" i="5"/>
  <c r="F114" i="5"/>
  <c r="E112" i="5"/>
  <c r="J91" i="5"/>
  <c r="F91" i="5"/>
  <c r="F89" i="5"/>
  <c r="E87" i="5"/>
  <c r="J24" i="5"/>
  <c r="E24" i="5"/>
  <c r="J117" i="5" s="1"/>
  <c r="J23" i="5"/>
  <c r="J18" i="5"/>
  <c r="E18" i="5"/>
  <c r="F92" i="5" s="1"/>
  <c r="J17" i="5"/>
  <c r="J114" i="5"/>
  <c r="E7" i="5"/>
  <c r="E110" i="5" s="1"/>
  <c r="J37" i="4"/>
  <c r="J36" i="4"/>
  <c r="AY97" i="1" s="1"/>
  <c r="J35" i="4"/>
  <c r="AX97" i="1" s="1"/>
  <c r="BI230" i="4"/>
  <c r="BH230" i="4"/>
  <c r="BG230" i="4"/>
  <c r="BF230" i="4"/>
  <c r="T230" i="4"/>
  <c r="T229" i="4" s="1"/>
  <c r="R230" i="4"/>
  <c r="R229" i="4" s="1"/>
  <c r="P230" i="4"/>
  <c r="P229" i="4" s="1"/>
  <c r="BI226" i="4"/>
  <c r="BH226" i="4"/>
  <c r="BG226" i="4"/>
  <c r="BF226" i="4"/>
  <c r="T226" i="4"/>
  <c r="R226" i="4"/>
  <c r="P226" i="4"/>
  <c r="BI223" i="4"/>
  <c r="BH223" i="4"/>
  <c r="BG223" i="4"/>
  <c r="BF223" i="4"/>
  <c r="T223" i="4"/>
  <c r="R223" i="4"/>
  <c r="P223" i="4"/>
  <c r="BI220" i="4"/>
  <c r="BH220" i="4"/>
  <c r="BG220" i="4"/>
  <c r="BF220" i="4"/>
  <c r="T220" i="4"/>
  <c r="R220" i="4"/>
  <c r="P220" i="4"/>
  <c r="BI217" i="4"/>
  <c r="BH217" i="4"/>
  <c r="BG217" i="4"/>
  <c r="BF217" i="4"/>
  <c r="T217" i="4"/>
  <c r="R217" i="4"/>
  <c r="P217" i="4"/>
  <c r="BI211" i="4"/>
  <c r="BH211" i="4"/>
  <c r="BG211" i="4"/>
  <c r="BF211" i="4"/>
  <c r="T211" i="4"/>
  <c r="R211" i="4"/>
  <c r="P211" i="4"/>
  <c r="BI209" i="4"/>
  <c r="BH209" i="4"/>
  <c r="BG209" i="4"/>
  <c r="BF209" i="4"/>
  <c r="T209" i="4"/>
  <c r="R209" i="4"/>
  <c r="P209" i="4"/>
  <c r="BI207" i="4"/>
  <c r="BH207" i="4"/>
  <c r="BG207" i="4"/>
  <c r="BF207" i="4"/>
  <c r="T207" i="4"/>
  <c r="R207" i="4"/>
  <c r="P207" i="4"/>
  <c r="BI205" i="4"/>
  <c r="BH205" i="4"/>
  <c r="BG205" i="4"/>
  <c r="BF205" i="4"/>
  <c r="T205" i="4"/>
  <c r="R205" i="4"/>
  <c r="P205" i="4"/>
  <c r="BI203" i="4"/>
  <c r="BH203" i="4"/>
  <c r="BG203" i="4"/>
  <c r="BF203" i="4"/>
  <c r="T203" i="4"/>
  <c r="R203" i="4"/>
  <c r="P203" i="4"/>
  <c r="BI199" i="4"/>
  <c r="BH199" i="4"/>
  <c r="BG199" i="4"/>
  <c r="BF199" i="4"/>
  <c r="T199" i="4"/>
  <c r="R199" i="4"/>
  <c r="P199" i="4"/>
  <c r="BI195" i="4"/>
  <c r="BH195" i="4"/>
  <c r="BG195" i="4"/>
  <c r="BF195" i="4"/>
  <c r="T195" i="4"/>
  <c r="R195" i="4"/>
  <c r="P195" i="4"/>
  <c r="BI191" i="4"/>
  <c r="BH191" i="4"/>
  <c r="BG191" i="4"/>
  <c r="BF191" i="4"/>
  <c r="T191" i="4"/>
  <c r="R191" i="4"/>
  <c r="P191" i="4"/>
  <c r="BI188" i="4"/>
  <c r="BH188" i="4"/>
  <c r="BG188" i="4"/>
  <c r="BF188" i="4"/>
  <c r="T188" i="4"/>
  <c r="R188" i="4"/>
  <c r="P188" i="4"/>
  <c r="BI186" i="4"/>
  <c r="BH186" i="4"/>
  <c r="BG186" i="4"/>
  <c r="BF186" i="4"/>
  <c r="T186" i="4"/>
  <c r="R186" i="4"/>
  <c r="P186" i="4"/>
  <c r="BI181" i="4"/>
  <c r="BH181" i="4"/>
  <c r="BG181" i="4"/>
  <c r="BF181" i="4"/>
  <c r="T181" i="4"/>
  <c r="R181" i="4"/>
  <c r="P181" i="4"/>
  <c r="BI177" i="4"/>
  <c r="BH177" i="4"/>
  <c r="BG177" i="4"/>
  <c r="BF177" i="4"/>
  <c r="T177" i="4"/>
  <c r="R177" i="4"/>
  <c r="P177" i="4"/>
  <c r="BI174" i="4"/>
  <c r="BH174" i="4"/>
  <c r="BG174" i="4"/>
  <c r="BF174" i="4"/>
  <c r="T174" i="4"/>
  <c r="R174" i="4"/>
  <c r="P174" i="4"/>
  <c r="BI170" i="4"/>
  <c r="BH170" i="4"/>
  <c r="BG170" i="4"/>
  <c r="BF170" i="4"/>
  <c r="T170" i="4"/>
  <c r="R170" i="4"/>
  <c r="P170" i="4"/>
  <c r="BI166" i="4"/>
  <c r="BH166" i="4"/>
  <c r="BG166" i="4"/>
  <c r="BF166" i="4"/>
  <c r="T166" i="4"/>
  <c r="R166" i="4"/>
  <c r="P166" i="4"/>
  <c r="BI163" i="4"/>
  <c r="BH163" i="4"/>
  <c r="BG163" i="4"/>
  <c r="BF163" i="4"/>
  <c r="T163" i="4"/>
  <c r="R163" i="4"/>
  <c r="P163" i="4"/>
  <c r="BI158" i="4"/>
  <c r="BH158" i="4"/>
  <c r="BG158" i="4"/>
  <c r="BF158" i="4"/>
  <c r="T158" i="4"/>
  <c r="R158" i="4"/>
  <c r="P158" i="4"/>
  <c r="BI154" i="4"/>
  <c r="BH154" i="4"/>
  <c r="BG154" i="4"/>
  <c r="BF154" i="4"/>
  <c r="T154" i="4"/>
  <c r="R154" i="4"/>
  <c r="P154" i="4"/>
  <c r="BI151" i="4"/>
  <c r="BH151" i="4"/>
  <c r="BG151" i="4"/>
  <c r="BF151" i="4"/>
  <c r="T151" i="4"/>
  <c r="R151" i="4"/>
  <c r="P151" i="4"/>
  <c r="BI148" i="4"/>
  <c r="BH148" i="4"/>
  <c r="BG148" i="4"/>
  <c r="BF148" i="4"/>
  <c r="T148" i="4"/>
  <c r="R148" i="4"/>
  <c r="P148" i="4"/>
  <c r="BI136" i="4"/>
  <c r="BH136" i="4"/>
  <c r="BG136" i="4"/>
  <c r="BF136" i="4"/>
  <c r="T136" i="4"/>
  <c r="R136" i="4"/>
  <c r="P136" i="4"/>
  <c r="BI127" i="4"/>
  <c r="BH127" i="4"/>
  <c r="BG127" i="4"/>
  <c r="BF127" i="4"/>
  <c r="T127" i="4"/>
  <c r="R127" i="4"/>
  <c r="P127" i="4"/>
  <c r="J120" i="4"/>
  <c r="F120" i="4"/>
  <c r="F118" i="4"/>
  <c r="E116" i="4"/>
  <c r="J91" i="4"/>
  <c r="F91" i="4"/>
  <c r="F89" i="4"/>
  <c r="E87" i="4"/>
  <c r="J24" i="4"/>
  <c r="E24" i="4"/>
  <c r="J92" i="4" s="1"/>
  <c r="J23" i="4"/>
  <c r="J18" i="4"/>
  <c r="E18" i="4"/>
  <c r="F92" i="4" s="1"/>
  <c r="J17" i="4"/>
  <c r="J118" i="4"/>
  <c r="E7" i="4"/>
  <c r="E114" i="4" s="1"/>
  <c r="J37" i="3"/>
  <c r="J36" i="3"/>
  <c r="AY96" i="1"/>
  <c r="J35" i="3"/>
  <c r="AX96" i="1" s="1"/>
  <c r="BI192" i="3"/>
  <c r="BH192" i="3"/>
  <c r="BG192" i="3"/>
  <c r="BF192" i="3"/>
  <c r="T192" i="3"/>
  <c r="R192" i="3"/>
  <c r="P192" i="3"/>
  <c r="BI190" i="3"/>
  <c r="BH190" i="3"/>
  <c r="BG190" i="3"/>
  <c r="BF190" i="3"/>
  <c r="T190" i="3"/>
  <c r="R190" i="3"/>
  <c r="P190" i="3"/>
  <c r="BI188" i="3"/>
  <c r="BH188" i="3"/>
  <c r="BG188" i="3"/>
  <c r="BF188" i="3"/>
  <c r="T188" i="3"/>
  <c r="R188" i="3"/>
  <c r="P188" i="3"/>
  <c r="BI186" i="3"/>
  <c r="BH186" i="3"/>
  <c r="BG186" i="3"/>
  <c r="BF186" i="3"/>
  <c r="T186" i="3"/>
  <c r="R186" i="3"/>
  <c r="P186" i="3"/>
  <c r="BI184" i="3"/>
  <c r="BH184" i="3"/>
  <c r="BG184" i="3"/>
  <c r="BF184" i="3"/>
  <c r="T184" i="3"/>
  <c r="R184" i="3"/>
  <c r="P184" i="3"/>
  <c r="BI182" i="3"/>
  <c r="BH182" i="3"/>
  <c r="BG182" i="3"/>
  <c r="BF182" i="3"/>
  <c r="T182" i="3"/>
  <c r="R182" i="3"/>
  <c r="P182" i="3"/>
  <c r="BI180" i="3"/>
  <c r="BH180" i="3"/>
  <c r="BG180" i="3"/>
  <c r="BF180" i="3"/>
  <c r="T180" i="3"/>
  <c r="R180" i="3"/>
  <c r="P180" i="3"/>
  <c r="BI178" i="3"/>
  <c r="BH178" i="3"/>
  <c r="BG178" i="3"/>
  <c r="BF178" i="3"/>
  <c r="T178" i="3"/>
  <c r="R178" i="3"/>
  <c r="P178" i="3"/>
  <c r="BI176" i="3"/>
  <c r="BH176" i="3"/>
  <c r="BG176" i="3"/>
  <c r="BF176" i="3"/>
  <c r="T176" i="3"/>
  <c r="R176" i="3"/>
  <c r="P176" i="3"/>
  <c r="BI174" i="3"/>
  <c r="BH174" i="3"/>
  <c r="BG174" i="3"/>
  <c r="BF174" i="3"/>
  <c r="T174" i="3"/>
  <c r="R174" i="3"/>
  <c r="P174" i="3"/>
  <c r="BI172" i="3"/>
  <c r="BH172" i="3"/>
  <c r="BG172" i="3"/>
  <c r="BF172" i="3"/>
  <c r="T172" i="3"/>
  <c r="R172" i="3"/>
  <c r="P172" i="3"/>
  <c r="BI170" i="3"/>
  <c r="BH170" i="3"/>
  <c r="BG170" i="3"/>
  <c r="BF170" i="3"/>
  <c r="T170" i="3"/>
  <c r="R170" i="3"/>
  <c r="P170" i="3"/>
  <c r="BI166" i="3"/>
  <c r="BH166" i="3"/>
  <c r="BG166" i="3"/>
  <c r="BF166" i="3"/>
  <c r="T166" i="3"/>
  <c r="T165" i="3" s="1"/>
  <c r="R166" i="3"/>
  <c r="R165" i="3" s="1"/>
  <c r="P166" i="3"/>
  <c r="P165" i="3" s="1"/>
  <c r="BI163" i="3"/>
  <c r="BH163" i="3"/>
  <c r="BG163" i="3"/>
  <c r="BF163" i="3"/>
  <c r="T163" i="3"/>
  <c r="T162" i="3" s="1"/>
  <c r="R163" i="3"/>
  <c r="R162" i="3"/>
  <c r="P163" i="3"/>
  <c r="P162" i="3" s="1"/>
  <c r="BI160" i="3"/>
  <c r="BH160" i="3"/>
  <c r="BG160" i="3"/>
  <c r="BF160" i="3"/>
  <c r="T160" i="3"/>
  <c r="T159" i="3" s="1"/>
  <c r="R160" i="3"/>
  <c r="R159" i="3" s="1"/>
  <c r="P160" i="3"/>
  <c r="P159" i="3" s="1"/>
  <c r="BI156" i="3"/>
  <c r="BH156" i="3"/>
  <c r="BG156" i="3"/>
  <c r="BF156" i="3"/>
  <c r="T156" i="3"/>
  <c r="R156" i="3"/>
  <c r="P156" i="3"/>
  <c r="BI153" i="3"/>
  <c r="BH153" i="3"/>
  <c r="BG153" i="3"/>
  <c r="BF153" i="3"/>
  <c r="T153" i="3"/>
  <c r="R153" i="3"/>
  <c r="P153" i="3"/>
  <c r="BI151" i="3"/>
  <c r="BH151" i="3"/>
  <c r="BG151" i="3"/>
  <c r="BF151" i="3"/>
  <c r="T151" i="3"/>
  <c r="R151" i="3"/>
  <c r="P151" i="3"/>
  <c r="BI148" i="3"/>
  <c r="BH148" i="3"/>
  <c r="BG148" i="3"/>
  <c r="BF148" i="3"/>
  <c r="T148" i="3"/>
  <c r="R148" i="3"/>
  <c r="P148" i="3"/>
  <c r="BI145" i="3"/>
  <c r="BH145" i="3"/>
  <c r="BG145" i="3"/>
  <c r="BF145" i="3"/>
  <c r="T145" i="3"/>
  <c r="R145" i="3"/>
  <c r="P145" i="3"/>
  <c r="BI142" i="3"/>
  <c r="BH142" i="3"/>
  <c r="BG142" i="3"/>
  <c r="BF142" i="3"/>
  <c r="T142" i="3"/>
  <c r="R142" i="3"/>
  <c r="P142" i="3"/>
  <c r="BI139" i="3"/>
  <c r="BH139" i="3"/>
  <c r="BG139" i="3"/>
  <c r="BF139" i="3"/>
  <c r="T139" i="3"/>
  <c r="R139" i="3"/>
  <c r="P139" i="3"/>
  <c r="BI134" i="3"/>
  <c r="BH134" i="3"/>
  <c r="BG134" i="3"/>
  <c r="BF134" i="3"/>
  <c r="T134" i="3"/>
  <c r="R134" i="3"/>
  <c r="P134" i="3"/>
  <c r="BI131" i="3"/>
  <c r="BH131" i="3"/>
  <c r="BG131" i="3"/>
  <c r="BF131" i="3"/>
  <c r="T131" i="3"/>
  <c r="R131" i="3"/>
  <c r="P131" i="3"/>
  <c r="BI127" i="3"/>
  <c r="BH127" i="3"/>
  <c r="BG127" i="3"/>
  <c r="BF127" i="3"/>
  <c r="T127" i="3"/>
  <c r="R127" i="3"/>
  <c r="P127" i="3"/>
  <c r="J120" i="3"/>
  <c r="F120" i="3"/>
  <c r="F118" i="3"/>
  <c r="E116" i="3"/>
  <c r="J91" i="3"/>
  <c r="F91" i="3"/>
  <c r="F89" i="3"/>
  <c r="E87" i="3"/>
  <c r="J24" i="3"/>
  <c r="E24" i="3"/>
  <c r="J121" i="3" s="1"/>
  <c r="J23" i="3"/>
  <c r="J18" i="3"/>
  <c r="E18" i="3"/>
  <c r="F92" i="3" s="1"/>
  <c r="J17" i="3"/>
  <c r="J12" i="3"/>
  <c r="J89" i="3" s="1"/>
  <c r="E7" i="3"/>
  <c r="E85" i="3" s="1"/>
  <c r="J37" i="2"/>
  <c r="J36" i="2"/>
  <c r="AY95" i="1" s="1"/>
  <c r="J35" i="2"/>
  <c r="AX95" i="1" s="1"/>
  <c r="BI231" i="2"/>
  <c r="BH231" i="2"/>
  <c r="BG231" i="2"/>
  <c r="BF231" i="2"/>
  <c r="T231" i="2"/>
  <c r="R231" i="2"/>
  <c r="P231" i="2"/>
  <c r="BI229" i="2"/>
  <c r="BH229" i="2"/>
  <c r="BG229" i="2"/>
  <c r="BF229" i="2"/>
  <c r="T229" i="2"/>
  <c r="R229" i="2"/>
  <c r="P229" i="2"/>
  <c r="BI225" i="2"/>
  <c r="BH225" i="2"/>
  <c r="BG225" i="2"/>
  <c r="BF225" i="2"/>
  <c r="T225" i="2"/>
  <c r="T224" i="2" s="1"/>
  <c r="R225" i="2"/>
  <c r="R224" i="2" s="1"/>
  <c r="P225" i="2"/>
  <c r="P224" i="2" s="1"/>
  <c r="BI222" i="2"/>
  <c r="BH222" i="2"/>
  <c r="BG222" i="2"/>
  <c r="BF222" i="2"/>
  <c r="T222" i="2"/>
  <c r="R222" i="2"/>
  <c r="P222" i="2"/>
  <c r="BI220" i="2"/>
  <c r="BH220" i="2"/>
  <c r="BG220" i="2"/>
  <c r="BF220" i="2"/>
  <c r="T220" i="2"/>
  <c r="R220" i="2"/>
  <c r="P220" i="2"/>
  <c r="BI218" i="2"/>
  <c r="BH218" i="2"/>
  <c r="BG218" i="2"/>
  <c r="BF218" i="2"/>
  <c r="T218" i="2"/>
  <c r="R218" i="2"/>
  <c r="P218" i="2"/>
  <c r="BI216" i="2"/>
  <c r="BH216" i="2"/>
  <c r="BG216" i="2"/>
  <c r="BF216" i="2"/>
  <c r="T216" i="2"/>
  <c r="R216" i="2"/>
  <c r="P216" i="2"/>
  <c r="BI212" i="2"/>
  <c r="BH212" i="2"/>
  <c r="BG212" i="2"/>
  <c r="BF212" i="2"/>
  <c r="T212" i="2"/>
  <c r="R212" i="2"/>
  <c r="P212" i="2"/>
  <c r="BI206" i="2"/>
  <c r="BH206" i="2"/>
  <c r="BG206" i="2"/>
  <c r="BF206" i="2"/>
  <c r="T206" i="2"/>
  <c r="R206" i="2"/>
  <c r="P206" i="2"/>
  <c r="BI201" i="2"/>
  <c r="BH201" i="2"/>
  <c r="BG201" i="2"/>
  <c r="BF201" i="2"/>
  <c r="T201" i="2"/>
  <c r="R201" i="2"/>
  <c r="P201" i="2"/>
  <c r="BI199" i="2"/>
  <c r="BH199" i="2"/>
  <c r="BG199" i="2"/>
  <c r="BF199" i="2"/>
  <c r="T199" i="2"/>
  <c r="R199" i="2"/>
  <c r="P199" i="2"/>
  <c r="BI192" i="2"/>
  <c r="BH192" i="2"/>
  <c r="BG192" i="2"/>
  <c r="BF192" i="2"/>
  <c r="T192" i="2"/>
  <c r="R192" i="2"/>
  <c r="P192" i="2"/>
  <c r="BI185" i="2"/>
  <c r="BH185" i="2"/>
  <c r="BG185" i="2"/>
  <c r="BF185" i="2"/>
  <c r="T185" i="2"/>
  <c r="R185" i="2"/>
  <c r="P185" i="2"/>
  <c r="BI182" i="2"/>
  <c r="BH182" i="2"/>
  <c r="BG182" i="2"/>
  <c r="BF182" i="2"/>
  <c r="T182" i="2"/>
  <c r="R182" i="2"/>
  <c r="P182" i="2"/>
  <c r="BI179" i="2"/>
  <c r="BH179" i="2"/>
  <c r="BG179" i="2"/>
  <c r="BF179" i="2"/>
  <c r="T179" i="2"/>
  <c r="R179" i="2"/>
  <c r="P179" i="2"/>
  <c r="BI176" i="2"/>
  <c r="BH176" i="2"/>
  <c r="BG176" i="2"/>
  <c r="BF176" i="2"/>
  <c r="T176" i="2"/>
  <c r="R176" i="2"/>
  <c r="P176" i="2"/>
  <c r="BI173" i="2"/>
  <c r="BH173" i="2"/>
  <c r="BG173" i="2"/>
  <c r="BF173" i="2"/>
  <c r="T173" i="2"/>
  <c r="R173" i="2"/>
  <c r="P173" i="2"/>
  <c r="BI170" i="2"/>
  <c r="BH170" i="2"/>
  <c r="BG170" i="2"/>
  <c r="BF170" i="2"/>
  <c r="T170" i="2"/>
  <c r="R170" i="2"/>
  <c r="P170" i="2"/>
  <c r="BI159" i="2"/>
  <c r="BH159" i="2"/>
  <c r="BG159" i="2"/>
  <c r="BF159" i="2"/>
  <c r="T159" i="2"/>
  <c r="R159" i="2"/>
  <c r="P159" i="2"/>
  <c r="BI156" i="2"/>
  <c r="BH156" i="2"/>
  <c r="BG156" i="2"/>
  <c r="BF156" i="2"/>
  <c r="T156" i="2"/>
  <c r="R156" i="2"/>
  <c r="P156" i="2"/>
  <c r="BI153" i="2"/>
  <c r="BH153" i="2"/>
  <c r="BG153" i="2"/>
  <c r="BF153" i="2"/>
  <c r="T153" i="2"/>
  <c r="R153" i="2"/>
  <c r="P153" i="2"/>
  <c r="BI150" i="2"/>
  <c r="BH150" i="2"/>
  <c r="BG150" i="2"/>
  <c r="BF150" i="2"/>
  <c r="T150" i="2"/>
  <c r="R150" i="2"/>
  <c r="P150" i="2"/>
  <c r="BI142" i="2"/>
  <c r="BH142" i="2"/>
  <c r="BG142" i="2"/>
  <c r="BF142" i="2"/>
  <c r="T142" i="2"/>
  <c r="R142" i="2"/>
  <c r="P142" i="2"/>
  <c r="BI132" i="2"/>
  <c r="BH132" i="2"/>
  <c r="BG132" i="2"/>
  <c r="BF132" i="2"/>
  <c r="T132" i="2"/>
  <c r="R132" i="2"/>
  <c r="P132" i="2"/>
  <c r="BI129" i="2"/>
  <c r="BH129" i="2"/>
  <c r="BG129" i="2"/>
  <c r="BF129" i="2"/>
  <c r="T129" i="2"/>
  <c r="R129" i="2"/>
  <c r="P129" i="2"/>
  <c r="BI126" i="2"/>
  <c r="BH126" i="2"/>
  <c r="BG126" i="2"/>
  <c r="BF126" i="2"/>
  <c r="T126" i="2"/>
  <c r="R126" i="2"/>
  <c r="P126" i="2"/>
  <c r="J119" i="2"/>
  <c r="F119" i="2"/>
  <c r="F117" i="2"/>
  <c r="E115" i="2"/>
  <c r="J91" i="2"/>
  <c r="F91" i="2"/>
  <c r="F89" i="2"/>
  <c r="E87" i="2"/>
  <c r="J24" i="2"/>
  <c r="E24" i="2"/>
  <c r="J92" i="2" s="1"/>
  <c r="J23" i="2"/>
  <c r="J18" i="2"/>
  <c r="E18" i="2"/>
  <c r="F120" i="2" s="1"/>
  <c r="J17" i="2"/>
  <c r="J89" i="2"/>
  <c r="E7" i="2"/>
  <c r="E85" i="2"/>
  <c r="L90" i="1"/>
  <c r="AM90" i="1"/>
  <c r="AM89" i="1"/>
  <c r="L89" i="1"/>
  <c r="AM87" i="1"/>
  <c r="L87" i="1"/>
  <c r="L85" i="1"/>
  <c r="L84" i="1"/>
  <c r="J140" i="7"/>
  <c r="BK131" i="7"/>
  <c r="J128" i="7"/>
  <c r="BK126" i="7"/>
  <c r="J198" i="6"/>
  <c r="J196" i="6"/>
  <c r="BK192" i="6"/>
  <c r="J183" i="6"/>
  <c r="BK175" i="6"/>
  <c r="BK165" i="6"/>
  <c r="J163" i="6"/>
  <c r="BK149" i="6"/>
  <c r="BK129" i="6"/>
  <c r="J172" i="5"/>
  <c r="BK162" i="5"/>
  <c r="J140" i="5"/>
  <c r="J137" i="5"/>
  <c r="J128" i="5"/>
  <c r="BK123" i="5"/>
  <c r="J230" i="4"/>
  <c r="BK226" i="4"/>
  <c r="BK217" i="4"/>
  <c r="BK209" i="4"/>
  <c r="J207" i="4"/>
  <c r="J191" i="4"/>
  <c r="J181" i="4"/>
  <c r="BK177" i="4"/>
  <c r="BK174" i="4"/>
  <c r="J166" i="4"/>
  <c r="BK158" i="4"/>
  <c r="BK154" i="4"/>
  <c r="J127" i="4"/>
  <c r="BK184" i="3"/>
  <c r="BK182" i="3"/>
  <c r="J182" i="3"/>
  <c r="BK180" i="3"/>
  <c r="J178" i="3"/>
  <c r="BK176" i="3"/>
  <c r="J170" i="3"/>
  <c r="BK163" i="3"/>
  <c r="J160" i="3"/>
  <c r="J156" i="3"/>
  <c r="BK153" i="3"/>
  <c r="J151" i="3"/>
  <c r="BK231" i="2"/>
  <c r="BK229" i="2"/>
  <c r="J225" i="2"/>
  <c r="BK222" i="2"/>
  <c r="BK218" i="2"/>
  <c r="BK199" i="2"/>
  <c r="BK182" i="2"/>
  <c r="J179" i="2"/>
  <c r="J173" i="2"/>
  <c r="J170" i="2"/>
  <c r="J153" i="2"/>
  <c r="J150" i="2"/>
  <c r="J126" i="2"/>
  <c r="AS94" i="1"/>
  <c r="BK140" i="7"/>
  <c r="J131" i="7"/>
  <c r="BK128" i="7"/>
  <c r="J126" i="7"/>
  <c r="BK124" i="7"/>
  <c r="J124" i="7"/>
  <c r="J192" i="6"/>
  <c r="J188" i="6"/>
  <c r="J181" i="6"/>
  <c r="BK179" i="6"/>
  <c r="J175" i="6"/>
  <c r="BK172" i="6"/>
  <c r="J168" i="6"/>
  <c r="BK163" i="6"/>
  <c r="BK161" i="6"/>
  <c r="J153" i="6"/>
  <c r="BK140" i="6"/>
  <c r="BK137" i="6"/>
  <c r="BK134" i="6"/>
  <c r="BK176" i="5"/>
  <c r="J165" i="5"/>
  <c r="J160" i="5"/>
  <c r="BK143" i="5"/>
  <c r="BK140" i="5"/>
  <c r="J226" i="4"/>
  <c r="BK207" i="4"/>
  <c r="J205" i="4"/>
  <c r="BK203" i="4"/>
  <c r="J199" i="4"/>
  <c r="J195" i="4"/>
  <c r="J188" i="4"/>
  <c r="J177" i="4"/>
  <c r="BK170" i="4"/>
  <c r="J163" i="4"/>
  <c r="J154" i="4"/>
  <c r="J151" i="4"/>
  <c r="BK148" i="4"/>
  <c r="BK136" i="4"/>
  <c r="BK127" i="4"/>
  <c r="BK192" i="3"/>
  <c r="J190" i="3"/>
  <c r="BK188" i="3"/>
  <c r="BK186" i="3"/>
  <c r="J172" i="3"/>
  <c r="BK170" i="3"/>
  <c r="BK151" i="3"/>
  <c r="J139" i="3"/>
  <c r="BK131" i="3"/>
  <c r="J127" i="3"/>
  <c r="J220" i="2"/>
  <c r="J216" i="2"/>
  <c r="BK212" i="2"/>
  <c r="J212" i="2"/>
  <c r="BK206" i="2"/>
  <c r="BK192" i="2"/>
  <c r="J185" i="2"/>
  <c r="BK156" i="2"/>
  <c r="BK150" i="2"/>
  <c r="J142" i="2"/>
  <c r="BK132" i="2"/>
  <c r="BK129" i="2"/>
  <c r="J143" i="7"/>
  <c r="BK138" i="7"/>
  <c r="J200" i="6"/>
  <c r="BK198" i="6"/>
  <c r="BK196" i="6"/>
  <c r="BK188" i="6"/>
  <c r="BK185" i="6"/>
  <c r="BK183" i="6"/>
  <c r="BK181" i="6"/>
  <c r="J179" i="6"/>
  <c r="J172" i="6"/>
  <c r="BK168" i="6"/>
  <c r="J161" i="6"/>
  <c r="J157" i="6"/>
  <c r="BK153" i="6"/>
  <c r="J149" i="6"/>
  <c r="BK146" i="6"/>
  <c r="J140" i="6"/>
  <c r="J137" i="6"/>
  <c r="J129" i="6"/>
  <c r="J125" i="6"/>
  <c r="J169" i="5"/>
  <c r="J158" i="5"/>
  <c r="J156" i="5"/>
  <c r="BK147" i="5"/>
  <c r="BK137" i="5"/>
  <c r="BK128" i="5"/>
  <c r="BK230" i="4"/>
  <c r="J223" i="4"/>
  <c r="BK220" i="4"/>
  <c r="J211" i="4"/>
  <c r="BK205" i="4"/>
  <c r="J203" i="4"/>
  <c r="BK186" i="4"/>
  <c r="J174" i="4"/>
  <c r="J170" i="4"/>
  <c r="BK166" i="4"/>
  <c r="BK163" i="4"/>
  <c r="BK151" i="4"/>
  <c r="J148" i="4"/>
  <c r="BK178" i="3"/>
  <c r="J176" i="3"/>
  <c r="BK174" i="3"/>
  <c r="J166" i="3"/>
  <c r="J163" i="3"/>
  <c r="BK160" i="3"/>
  <c r="BK156" i="3"/>
  <c r="J153" i="3"/>
  <c r="BK148" i="3"/>
  <c r="BK145" i="3"/>
  <c r="BK142" i="3"/>
  <c r="BK139" i="3"/>
  <c r="BK134" i="3"/>
  <c r="J231" i="2"/>
  <c r="BK225" i="2"/>
  <c r="BK220" i="2"/>
  <c r="BK216" i="2"/>
  <c r="J206" i="2"/>
  <c r="BK201" i="2"/>
  <c r="J192" i="2"/>
  <c r="BK176" i="2"/>
  <c r="BK173" i="2"/>
  <c r="BK170" i="2"/>
  <c r="BK159" i="2"/>
  <c r="BK142" i="2"/>
  <c r="J132" i="2"/>
  <c r="BK143" i="7"/>
  <c r="J138" i="7"/>
  <c r="BK136" i="7"/>
  <c r="J136" i="7"/>
  <c r="BK134" i="7"/>
  <c r="J134" i="7"/>
  <c r="BK200" i="6"/>
  <c r="J185" i="6"/>
  <c r="J165" i="6"/>
  <c r="BK157" i="6"/>
  <c r="J146" i="6"/>
  <c r="J134" i="6"/>
  <c r="BK125" i="6"/>
  <c r="J176" i="5"/>
  <c r="BK172" i="5"/>
  <c r="BK169" i="5"/>
  <c r="BK165" i="5"/>
  <c r="J162" i="5"/>
  <c r="BK160" i="5"/>
  <c r="BK158" i="5"/>
  <c r="BK156" i="5"/>
  <c r="J147" i="5"/>
  <c r="J143" i="5"/>
  <c r="J123" i="5"/>
  <c r="BK223" i="4"/>
  <c r="J220" i="4"/>
  <c r="J217" i="4"/>
  <c r="BK211" i="4"/>
  <c r="J209" i="4"/>
  <c r="BK199" i="4"/>
  <c r="BK195" i="4"/>
  <c r="BK191" i="4"/>
  <c r="BK188" i="4"/>
  <c r="J186" i="4"/>
  <c r="BK181" i="4"/>
  <c r="J192" i="3"/>
  <c r="BK190" i="3"/>
  <c r="J188" i="3"/>
  <c r="J184" i="3"/>
  <c r="J180" i="3"/>
  <c r="J174" i="3"/>
  <c r="BK172" i="3"/>
  <c r="BK166" i="3"/>
  <c r="J148" i="3"/>
  <c r="J145" i="3"/>
  <c r="J142" i="3"/>
  <c r="J134" i="3"/>
  <c r="J131" i="3"/>
  <c r="BK127" i="3"/>
  <c r="J229" i="2"/>
  <c r="J222" i="2"/>
  <c r="J218" i="2"/>
  <c r="J201" i="2"/>
  <c r="J199" i="2"/>
  <c r="BK185" i="2"/>
  <c r="J182" i="2"/>
  <c r="BK179" i="2"/>
  <c r="J176" i="2"/>
  <c r="J159" i="2"/>
  <c r="J156" i="2"/>
  <c r="BK153" i="2"/>
  <c r="J129" i="2"/>
  <c r="BK126" i="2"/>
  <c r="BK125" i="2" l="1"/>
  <c r="T125" i="2"/>
  <c r="BK211" i="2"/>
  <c r="J211" i="2" s="1"/>
  <c r="T228" i="2"/>
  <c r="T227" i="2" s="1"/>
  <c r="BK126" i="3"/>
  <c r="BK144" i="3"/>
  <c r="J144" i="3" s="1"/>
  <c r="J99" i="3" s="1"/>
  <c r="R169" i="3"/>
  <c r="R168" i="3" s="1"/>
  <c r="BK126" i="4"/>
  <c r="BK165" i="4"/>
  <c r="J165" i="4" s="1"/>
  <c r="BK185" i="4"/>
  <c r="J185" i="4" s="1"/>
  <c r="BK190" i="4"/>
  <c r="J190" i="4" s="1"/>
  <c r="T190" i="4"/>
  <c r="T198" i="4"/>
  <c r="P216" i="4"/>
  <c r="P122" i="5"/>
  <c r="T146" i="5"/>
  <c r="BK169" i="2"/>
  <c r="J169" i="2" s="1"/>
  <c r="P169" i="2"/>
  <c r="P211" i="2"/>
  <c r="T126" i="3"/>
  <c r="T125" i="3" s="1"/>
  <c r="T144" i="3"/>
  <c r="T169" i="3"/>
  <c r="T168" i="3" s="1"/>
  <c r="T126" i="4"/>
  <c r="T165" i="4"/>
  <c r="P185" i="4"/>
  <c r="P190" i="4"/>
  <c r="P198" i="4"/>
  <c r="R216" i="4"/>
  <c r="R122" i="5"/>
  <c r="P146" i="5"/>
  <c r="T124" i="6"/>
  <c r="T123" i="6"/>
  <c r="P178" i="6"/>
  <c r="T178" i="6"/>
  <c r="R191" i="6"/>
  <c r="BK123" i="7"/>
  <c r="J98" i="7" s="1"/>
  <c r="P123" i="7"/>
  <c r="R123" i="7"/>
  <c r="T123" i="7"/>
  <c r="BK133" i="7"/>
  <c r="J133" i="7" s="1"/>
  <c r="J100" i="7" s="1"/>
  <c r="P133" i="7"/>
  <c r="T133" i="7"/>
  <c r="P125" i="2"/>
  <c r="P124" i="2"/>
  <c r="T169" i="2"/>
  <c r="R211" i="2"/>
  <c r="P228" i="2"/>
  <c r="P227" i="2" s="1"/>
  <c r="R126" i="3"/>
  <c r="R144" i="3"/>
  <c r="P169" i="3"/>
  <c r="P168" i="3" s="1"/>
  <c r="P126" i="4"/>
  <c r="P165" i="4"/>
  <c r="T185" i="4"/>
  <c r="R190" i="4"/>
  <c r="R198" i="4"/>
  <c r="T216" i="4"/>
  <c r="T122" i="5"/>
  <c r="T121" i="5"/>
  <c r="T120" i="5" s="1"/>
  <c r="R146" i="5"/>
  <c r="BK124" i="6"/>
  <c r="R124" i="6"/>
  <c r="R123" i="6" s="1"/>
  <c r="R178" i="6"/>
  <c r="R177" i="6" s="1"/>
  <c r="T191" i="6"/>
  <c r="R133" i="7"/>
  <c r="R125" i="2"/>
  <c r="R169" i="2"/>
  <c r="T211" i="2"/>
  <c r="BK228" i="2"/>
  <c r="J228" i="2" s="1"/>
  <c r="R228" i="2"/>
  <c r="R227" i="2" s="1"/>
  <c r="P126" i="3"/>
  <c r="P144" i="3"/>
  <c r="BK169" i="3"/>
  <c r="J104" i="3" s="1"/>
  <c r="R126" i="4"/>
  <c r="R165" i="4"/>
  <c r="R185" i="4"/>
  <c r="BK198" i="4"/>
  <c r="J198" i="4" s="1"/>
  <c r="BK216" i="4"/>
  <c r="J216" i="4" s="1"/>
  <c r="BK122" i="5"/>
  <c r="BK146" i="5"/>
  <c r="J146" i="5" s="1"/>
  <c r="P124" i="6"/>
  <c r="P123" i="6"/>
  <c r="BK178" i="6"/>
  <c r="J178" i="6" s="1"/>
  <c r="BK191" i="6"/>
  <c r="J191" i="6" s="1"/>
  <c r="P191" i="6"/>
  <c r="F92" i="2"/>
  <c r="E113" i="2"/>
  <c r="J117" i="2"/>
  <c r="J120" i="2"/>
  <c r="BE129" i="2"/>
  <c r="BE142" i="2"/>
  <c r="BE173" i="2"/>
  <c r="BE212" i="2"/>
  <c r="BK224" i="2"/>
  <c r="J224" i="2" s="1"/>
  <c r="J92" i="3"/>
  <c r="BE131" i="3"/>
  <c r="BE134" i="3"/>
  <c r="BE160" i="3"/>
  <c r="BE174" i="3"/>
  <c r="BE176" i="3"/>
  <c r="BE180" i="3"/>
  <c r="BE184" i="3"/>
  <c r="BE186" i="3"/>
  <c r="BK159" i="3"/>
  <c r="J159" i="3"/>
  <c r="J100" i="3" s="1"/>
  <c r="J89" i="4"/>
  <c r="BE136" i="4"/>
  <c r="BE151" i="4"/>
  <c r="BE154" i="4"/>
  <c r="BE158" i="4"/>
  <c r="BE166" i="4"/>
  <c r="BE203" i="4"/>
  <c r="BE205" i="4"/>
  <c r="BE226" i="4"/>
  <c r="F117" i="5"/>
  <c r="BE137" i="5"/>
  <c r="J92" i="6"/>
  <c r="BE125" i="6"/>
  <c r="BE134" i="6"/>
  <c r="BE137" i="6"/>
  <c r="BE149" i="6"/>
  <c r="BE165" i="6"/>
  <c r="BE172" i="6"/>
  <c r="BE175" i="6"/>
  <c r="BE179" i="6"/>
  <c r="BE185" i="6"/>
  <c r="BE196" i="6"/>
  <c r="BE200" i="6"/>
  <c r="BE131" i="7"/>
  <c r="BE134" i="7"/>
  <c r="BE136" i="7"/>
  <c r="BE143" i="7"/>
  <c r="BE126" i="2"/>
  <c r="BE150" i="2"/>
  <c r="BE182" i="2"/>
  <c r="BE192" i="2"/>
  <c r="BE220" i="2"/>
  <c r="BE222" i="2"/>
  <c r="BE231" i="2"/>
  <c r="BE170" i="3"/>
  <c r="BE182" i="3"/>
  <c r="E85" i="4"/>
  <c r="F121" i="4"/>
  <c r="BE127" i="4"/>
  <c r="BE177" i="4"/>
  <c r="BE181" i="4"/>
  <c r="BE207" i="4"/>
  <c r="E85" i="5"/>
  <c r="BE140" i="5"/>
  <c r="BE160" i="5"/>
  <c r="BE172" i="5"/>
  <c r="BE176" i="5"/>
  <c r="BE129" i="6"/>
  <c r="BE157" i="6"/>
  <c r="BE161" i="6"/>
  <c r="BE192" i="6"/>
  <c r="BE138" i="7"/>
  <c r="BK130" i="7"/>
  <c r="J130" i="7" s="1"/>
  <c r="J99" i="7" s="1"/>
  <c r="BK142" i="7"/>
  <c r="J142" i="7"/>
  <c r="J101" i="7" s="1"/>
  <c r="BE153" i="2"/>
  <c r="BE159" i="2"/>
  <c r="BE170" i="2"/>
  <c r="BE176" i="2"/>
  <c r="BE179" i="2"/>
  <c r="BE199" i="2"/>
  <c r="BE225" i="2"/>
  <c r="E114" i="3"/>
  <c r="F121" i="3"/>
  <c r="BE127" i="3"/>
  <c r="BE139" i="3"/>
  <c r="BE142" i="3"/>
  <c r="BE153" i="3"/>
  <c r="BE156" i="3"/>
  <c r="BE163" i="3"/>
  <c r="BE178" i="3"/>
  <c r="BE190" i="3"/>
  <c r="BE192" i="3"/>
  <c r="J121" i="4"/>
  <c r="BE163" i="4"/>
  <c r="BE174" i="4"/>
  <c r="BE186" i="4"/>
  <c r="BE209" i="4"/>
  <c r="BE211" i="4"/>
  <c r="BE217" i="4"/>
  <c r="BE220" i="4"/>
  <c r="BE223" i="4"/>
  <c r="BE123" i="5"/>
  <c r="BE128" i="5"/>
  <c r="BE143" i="5"/>
  <c r="BE147" i="5"/>
  <c r="BE156" i="5"/>
  <c r="BE162" i="5"/>
  <c r="BE169" i="5"/>
  <c r="J89" i="6"/>
  <c r="F92" i="6"/>
  <c r="BE146" i="6"/>
  <c r="BE168" i="6"/>
  <c r="BE183" i="6"/>
  <c r="BE198" i="6"/>
  <c r="E85" i="7"/>
  <c r="J89" i="7"/>
  <c r="F92" i="7"/>
  <c r="J92" i="7"/>
  <c r="BE124" i="7"/>
  <c r="BE128" i="7"/>
  <c r="BE140" i="7"/>
  <c r="BE132" i="2"/>
  <c r="BE156" i="2"/>
  <c r="BE185" i="2"/>
  <c r="BE201" i="2"/>
  <c r="BE206" i="2"/>
  <c r="BE216" i="2"/>
  <c r="BE218" i="2"/>
  <c r="BE229" i="2"/>
  <c r="BE145" i="3"/>
  <c r="BE148" i="3"/>
  <c r="BE151" i="3"/>
  <c r="BE166" i="3"/>
  <c r="BE172" i="3"/>
  <c r="BE188" i="3"/>
  <c r="BK162" i="3"/>
  <c r="J162" i="3" s="1"/>
  <c r="J101" i="3" s="1"/>
  <c r="BK165" i="3"/>
  <c r="J165" i="3" s="1"/>
  <c r="J102" i="3" s="1"/>
  <c r="BE148" i="4"/>
  <c r="BE170" i="4"/>
  <c r="BE188" i="4"/>
  <c r="BE191" i="4"/>
  <c r="BE195" i="4"/>
  <c r="BE199" i="4"/>
  <c r="BE230" i="4"/>
  <c r="BK229" i="4"/>
  <c r="J229" i="4" s="1"/>
  <c r="J89" i="5"/>
  <c r="J92" i="5"/>
  <c r="BE158" i="5"/>
  <c r="BE165" i="5"/>
  <c r="BK175" i="5"/>
  <c r="J175" i="5" s="1"/>
  <c r="E85" i="6"/>
  <c r="BE140" i="6"/>
  <c r="BE153" i="6"/>
  <c r="BE163" i="6"/>
  <c r="BE181" i="6"/>
  <c r="BE188" i="6"/>
  <c r="BK174" i="6"/>
  <c r="J174" i="6" s="1"/>
  <c r="BE126" i="7"/>
  <c r="F35" i="2"/>
  <c r="BB95" i="1" s="1"/>
  <c r="F36" i="4"/>
  <c r="BC97" i="1" s="1"/>
  <c r="F36" i="5"/>
  <c r="BC98" i="1" s="1"/>
  <c r="F37" i="7"/>
  <c r="BD100" i="1" s="1"/>
  <c r="F35" i="4"/>
  <c r="BB97" i="1" s="1"/>
  <c r="F35" i="6"/>
  <c r="BB99" i="1" s="1"/>
  <c r="F34" i="2"/>
  <c r="BA95" i="1" s="1"/>
  <c r="F35" i="3"/>
  <c r="BB96" i="1" s="1"/>
  <c r="J34" i="6"/>
  <c r="AW99" i="1" s="1"/>
  <c r="J34" i="7"/>
  <c r="AW100" i="1" s="1"/>
  <c r="F34" i="7"/>
  <c r="BA100" i="1" s="1"/>
  <c r="J34" i="2"/>
  <c r="AW95" i="1" s="1"/>
  <c r="F34" i="4"/>
  <c r="BA97" i="1" s="1"/>
  <c r="F37" i="4"/>
  <c r="BD97" i="1" s="1"/>
  <c r="F34" i="5"/>
  <c r="BA98" i="1" s="1"/>
  <c r="F34" i="6"/>
  <c r="BA99" i="1" s="1"/>
  <c r="J34" i="3"/>
  <c r="AW96" i="1" s="1"/>
  <c r="F36" i="6"/>
  <c r="BC99" i="1" s="1"/>
  <c r="F35" i="5"/>
  <c r="BB98" i="1" s="1"/>
  <c r="F37" i="6"/>
  <c r="BD99" i="1" s="1"/>
  <c r="F36" i="7"/>
  <c r="BC100" i="1" s="1"/>
  <c r="F37" i="2"/>
  <c r="BD95" i="1" s="1"/>
  <c r="F36" i="2"/>
  <c r="BC95" i="1" s="1"/>
  <c r="J34" i="4"/>
  <c r="AW97" i="1" s="1"/>
  <c r="F37" i="5"/>
  <c r="BD98" i="1" s="1"/>
  <c r="F34" i="3"/>
  <c r="BA96" i="1" s="1"/>
  <c r="F37" i="3"/>
  <c r="BD96" i="1" s="1"/>
  <c r="F36" i="3"/>
  <c r="BC96" i="1" s="1"/>
  <c r="J34" i="5"/>
  <c r="AW98" i="1" s="1"/>
  <c r="F35" i="7"/>
  <c r="BB100" i="1" s="1"/>
  <c r="P123" i="2" l="1"/>
  <c r="AU95" i="1" s="1"/>
  <c r="P125" i="4"/>
  <c r="P124" i="4" s="1"/>
  <c r="AU97" i="1" s="1"/>
  <c r="R122" i="6"/>
  <c r="T124" i="3"/>
  <c r="R125" i="4"/>
  <c r="R124" i="4" s="1"/>
  <c r="BK123" i="6"/>
  <c r="R122" i="7"/>
  <c r="R121" i="7" s="1"/>
  <c r="T125" i="4"/>
  <c r="T124" i="4" s="1"/>
  <c r="T122" i="7"/>
  <c r="T121" i="7" s="1"/>
  <c r="P122" i="7"/>
  <c r="P121" i="7" s="1"/>
  <c r="AU100" i="1" s="1"/>
  <c r="T177" i="6"/>
  <c r="T122" i="6" s="1"/>
  <c r="P177" i="6"/>
  <c r="P121" i="5"/>
  <c r="P120" i="5" s="1"/>
  <c r="AU98" i="1" s="1"/>
  <c r="BK125" i="4"/>
  <c r="T124" i="2"/>
  <c r="T123" i="2" s="1"/>
  <c r="P122" i="6"/>
  <c r="AU99" i="1"/>
  <c r="P125" i="3"/>
  <c r="P124" i="3" s="1"/>
  <c r="AU96" i="1" s="1"/>
  <c r="R124" i="2"/>
  <c r="R123" i="2" s="1"/>
  <c r="R121" i="5"/>
  <c r="R120" i="5" s="1"/>
  <c r="BK125" i="3"/>
  <c r="J125" i="3" s="1"/>
  <c r="J97" i="3" s="1"/>
  <c r="R125" i="3"/>
  <c r="R124" i="3"/>
  <c r="BK227" i="2"/>
  <c r="J227" i="2" s="1"/>
  <c r="J126" i="3"/>
  <c r="J98" i="3" s="1"/>
  <c r="BK168" i="3"/>
  <c r="J103" i="3" s="1"/>
  <c r="BK121" i="5"/>
  <c r="BK122" i="7"/>
  <c r="J97" i="7" s="1"/>
  <c r="BK124" i="2"/>
  <c r="BK177" i="6"/>
  <c r="J177" i="6" s="1"/>
  <c r="BD94" i="1"/>
  <c r="W33" i="1" s="1"/>
  <c r="F33" i="3"/>
  <c r="AZ96" i="1" s="1"/>
  <c r="AV97" i="1"/>
  <c r="AT97" i="1" s="1"/>
  <c r="J33" i="7"/>
  <c r="AV100" i="1" s="1"/>
  <c r="AT100" i="1" s="1"/>
  <c r="J33" i="3"/>
  <c r="AV96" i="1" s="1"/>
  <c r="AT96" i="1" s="1"/>
  <c r="AZ97" i="1"/>
  <c r="F33" i="7"/>
  <c r="AZ100" i="1" s="1"/>
  <c r="BA94" i="1"/>
  <c r="W30" i="1" s="1"/>
  <c r="AV99" i="1"/>
  <c r="AT99" i="1" s="1"/>
  <c r="AZ95" i="1"/>
  <c r="AZ99" i="1"/>
  <c r="BB94" i="1"/>
  <c r="W31" i="1" s="1"/>
  <c r="BC94" i="1"/>
  <c r="W32" i="1" s="1"/>
  <c r="AV95" i="1"/>
  <c r="AT95" i="1" s="1"/>
  <c r="AV98" i="1"/>
  <c r="AT98" i="1" s="1"/>
  <c r="AZ98" i="1"/>
  <c r="BK123" i="2" l="1"/>
  <c r="J39" i="2"/>
  <c r="BK124" i="4"/>
  <c r="BK122" i="6"/>
  <c r="BK120" i="5"/>
  <c r="BK124" i="3"/>
  <c r="J30" i="3" s="1"/>
  <c r="BK121" i="7"/>
  <c r="J96" i="7" s="1"/>
  <c r="AU94" i="1"/>
  <c r="AY94" i="1"/>
  <c r="AZ94" i="1"/>
  <c r="AX94" i="1"/>
  <c r="AW94" i="1"/>
  <c r="AK30" i="1" s="1"/>
  <c r="J39" i="3" l="1"/>
  <c r="J96" i="3"/>
  <c r="AV94" i="1"/>
  <c r="J30" i="7"/>
  <c r="J39" i="5" l="1"/>
  <c r="J39" i="6"/>
  <c r="J39" i="7"/>
  <c r="AK35" i="1"/>
  <c r="AT94" i="1"/>
</calcChain>
</file>

<file path=xl/sharedStrings.xml><?xml version="1.0" encoding="utf-8"?>
<sst xmlns="http://schemas.openxmlformats.org/spreadsheetml/2006/main" count="4809" uniqueCount="726">
  <si>
    <t>Export Komplet</t>
  </si>
  <si>
    <t/>
  </si>
  <si>
    <t>2.0</t>
  </si>
  <si>
    <t>False</t>
  </si>
  <si>
    <t>{af4b0ea3-ab62-4221-a466-0905f451038e}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</si>
  <si>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</si>
  <si>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</si>
  <si>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</si>
  <si>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</si>
  <si>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</si>
  <si>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</si>
  <si>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0,001</t>
  </si>
  <si>
    <t>Kód:</t>
  </si>
  <si>
    <t>2019_001_b-JK</t>
  </si>
  <si>
    <t>Stavba:</t>
  </si>
  <si>
    <t>Hala pro tenisový kurt na p.č. 1819/510</t>
  </si>
  <si>
    <t>KSO:</t>
  </si>
  <si>
    <t>802 23</t>
  </si>
  <si>
    <t>CC-CZ:</t>
  </si>
  <si>
    <t>12651</t>
  </si>
  <si>
    <t>Místo:</t>
  </si>
  <si>
    <t>Buštěhrad</t>
  </si>
  <si>
    <t>Datum:</t>
  </si>
  <si>
    <t>CZ-CPV:</t>
  </si>
  <si>
    <t>45000000-7</t>
  </si>
  <si>
    <t>CZ-CPA:</t>
  </si>
  <si>
    <t>41.00.28</t>
  </si>
  <si>
    <t>Zadavatel:</t>
  </si>
  <si>
    <t>IČ:</t>
  </si>
  <si>
    <t>01326325</t>
  </si>
  <si>
    <t>Tenisový klub Tenisek Buštěhrad, z.s.</t>
  </si>
  <si>
    <t>DIČ:</t>
  </si>
  <si>
    <t>Zhotovitel:</t>
  </si>
  <si>
    <t xml:space="preserve"> </t>
  </si>
  <si>
    <t>Projektant:</t>
  </si>
  <si>
    <t>Ing. arch P. Pašek, Ing. arch J. Zelenka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</si>
  <si>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</si>
  <si>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</si>
  <si>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</si>
  <si>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</si>
  <si>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</si>
  <si>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</si>
  <si>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</si>
  <si>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</si>
  <si>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</si>
  <si>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</si>
  <si>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</si>
  <si>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</si>
  <si>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</si>
  <si>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</si>
  <si>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</si>
  <si>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</si>
  <si>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</si>
  <si>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</si>
  <si>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</si>
  <si>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</si>
  <si>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</si>
  <si>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</si>
  <si>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</si>
  <si>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</si>
  <si>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</si>
  <si>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</si>
  <si>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</si>
  <si>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</si>
  <si>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</si>
  <si>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</si>
  <si>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</si>
  <si>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</si>
  <si>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</si>
  <si>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</si>
  <si>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</si>
  <si>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</si>
  <si>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</si>
  <si>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</si>
  <si>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</si>
  <si>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</si>
  <si>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</si>
  <si>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</si>
  <si>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</si>
  <si>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</si>
  <si>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</si>
  <si>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</si>
  <si>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</si>
  <si>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</si>
  <si>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</si>
  <si>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Architektonické a stavební řešení</t>
  </si>
  <si>
    <t>STA</t>
  </si>
  <si>
    <t>1</t>
  </si>
  <si>
    <t>{002113a5-8690-4437-9025-dfd5c2df54a1}</t>
  </si>
  <si>
    <t>2</t>
  </si>
  <si>
    <t>SO 02</t>
  </si>
  <si>
    <t>Tenisová hala 18x36 na 1 kurt</t>
  </si>
  <si>
    <t>{d5c2c35f-4ef1-44ac-abf9-141cfe51a33f}</t>
  </si>
  <si>
    <t>SO 03</t>
  </si>
  <si>
    <t>Odvedení dešťových vod</t>
  </si>
  <si>
    <t>{0d44907a-e172-4ff7-b939-7bcb65100dde}</t>
  </si>
  <si>
    <t>SO 04</t>
  </si>
  <si>
    <t>Zpevněné plochy</t>
  </si>
  <si>
    <t>{07ac3d4e-3594-46eb-88a1-cc4d0970e2b2}</t>
  </si>
  <si>
    <t>SO 05</t>
  </si>
  <si>
    <t>Přípojky inženýrských sítí</t>
  </si>
  <si>
    <t>{70d6ab0e-1a9e-42b2-ac78-04b0b9184fe5}</t>
  </si>
  <si>
    <t>SO 06</t>
  </si>
  <si>
    <t>Vedlejší rozpočtové náklady</t>
  </si>
  <si>
    <t>{7e2a0de1-a6c1-4c7b-b4dd-fa46d0e8a780}</t>
  </si>
  <si>
    <t>KRYCÍ LIST SOUPISU PRACÍ</t>
  </si>
  <si>
    <t>Objekt:</t>
  </si>
  <si>
    <t>SO 01 - Architektonické a stavební řešení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</si>
  <si>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</si>
  <si>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</si>
  <si>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</si>
  <si>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</si>
  <si>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</si>
  <si>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</si>
  <si>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</si>
  <si>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</si>
  <si>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5 - Komunikace pozemní</t>
  </si>
  <si>
    <t xml:space="preserve">    998 - Přesun hmot</t>
  </si>
  <si>
    <t>PSV - Práce a dodávky PSV</t>
  </si>
  <si>
    <t xml:space="preserve">    721 - Zdravotechnika - vnitřní kanalizace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</si>
  <si>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</si>
  <si>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</si>
  <si>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</si>
  <si>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</si>
  <si>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</si>
  <si>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</si>
  <si>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</si>
  <si>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</si>
  <si>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</si>
  <si>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</si>
  <si>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</si>
  <si>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</si>
  <si>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</si>
  <si>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</si>
  <si>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</si>
  <si>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</si>
  <si>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</si>
  <si>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</si>
  <si>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121103111</t>
  </si>
  <si>
    <t>Skrývka zemin schopných zúrodnění v rovině a svahu do 1:5</t>
  </si>
  <si>
    <t>m3</t>
  </si>
  <si>
    <t>4</t>
  </si>
  <si>
    <t>-2145729350</t>
  </si>
  <si>
    <t>PP</t>
  </si>
  <si>
    <t>Skrývka zemin schopných zúrodnění  v rovině a ve sklonu do 1:5</t>
  </si>
  <si>
    <t>VV</t>
  </si>
  <si>
    <t>40,0*20,0*0,15</t>
  </si>
  <si>
    <t>131251103</t>
  </si>
  <si>
    <t>Hloubení jam nezapažených v hornině třídy těžitelnosti I, skupiny 3 objem do 100 m3 strojně</t>
  </si>
  <si>
    <t>-575704764</t>
  </si>
  <si>
    <t>Hloubení nezapažených jam a zářezů strojně s urovnáním dna do předepsaného profilu a spádu v hornině třídy těžitelnosti I skupiny 3 přes 50 do 100 m3</t>
  </si>
  <si>
    <t>37,0*19,0*(0,270-0,15)</t>
  </si>
  <si>
    <t>3</t>
  </si>
  <si>
    <t>132251103</t>
  </si>
  <si>
    <t>Hloubení rýh nezapažených  š do 800 mm v hornině třídy těžitelnosti I, skupiny 3 objem do 100 m3 strojně</t>
  </si>
  <si>
    <t>1847466296</t>
  </si>
  <si>
    <t>Hloubení nezapažených rýh šířky do 800 mm strojně s urovnáním dna do předepsaného profilu a spádu v hornině třídy těžitelnosti I skupiny 3 přes 50 do 100 m3</t>
  </si>
  <si>
    <t>výkop rýh pro základy-obvodové</t>
  </si>
  <si>
    <t>((1,15-0,275)*(0,45*2*(36,0+17,10)+0,8*0,55*12+0,6*0,15*8))*1,2</t>
  </si>
  <si>
    <t>výkop rýh pro obetonování táhel</t>
  </si>
  <si>
    <t>((1,15-0,275)*0,3*16,2*6)*1,2</t>
  </si>
  <si>
    <t>Mezisoučet</t>
  </si>
  <si>
    <t>výkop rýh pro drenáž</t>
  </si>
  <si>
    <t>(0,4*0,4*(2*(34,5+16,0)+4,0*2))*1,2</t>
  </si>
  <si>
    <t>Součet</t>
  </si>
  <si>
    <t>162751117</t>
  </si>
  <si>
    <t>Vodorovné přemístění do 10000 m výkopku/sypaniny z horniny třídy těžitelnosti I, skupiny 1 až 3</t>
  </si>
  <si>
    <t>36059006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</si>
  <si>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</si>
  <si>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"ornice" 120,0</t>
  </si>
  <si>
    <t>"ponechání ornice pro ČTÚ"   -60,0</t>
  </si>
  <si>
    <t>"výkop jam" 84,36</t>
  </si>
  <si>
    <t>"výkop rýh " 108,026</t>
  </si>
  <si>
    <t>"obsyp"   -18,004</t>
  </si>
  <si>
    <t>5</t>
  </si>
  <si>
    <t>162751119</t>
  </si>
  <si>
    <t>Příplatek k vodorovnému přemístění výkopku/sypaniny z horniny třídy těžitelnosti I, skupiny 1 až 3 ZKD 1000 m přes 10000 m</t>
  </si>
  <si>
    <t>61724010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</si>
  <si>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</si>
  <si>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234,382*3</t>
  </si>
  <si>
    <t>6</t>
  </si>
  <si>
    <t>171201211</t>
  </si>
  <si>
    <t>Poplatek za uložení odpadu ze sypaniny na skládce (skládkovné)</t>
  </si>
  <si>
    <t>t</t>
  </si>
  <si>
    <t>874901153</t>
  </si>
  <si>
    <t>234,382*1,8</t>
  </si>
  <si>
    <t>7</t>
  </si>
  <si>
    <t>181311105</t>
  </si>
  <si>
    <t>Rozprostření ornice tl vrstvy do 300 mm v rovině nebo ve svahu do 1:5 ručně</t>
  </si>
  <si>
    <t>m2</t>
  </si>
  <si>
    <t>970269965</t>
  </si>
  <si>
    <t>Rozprostření a urovnání ornice v rovině nebo ve svahu sklonu do 1:5 ručně při souvislé ploše, tl. vrstvy přes 250 do 300 mm</t>
  </si>
  <si>
    <t>60,0/0,3</t>
  </si>
  <si>
    <t>8</t>
  </si>
  <si>
    <t>174101101</t>
  </si>
  <si>
    <t>Zásyp jam, šachet rýh nebo kolem objektů sypaninou se zhutněním</t>
  </si>
  <si>
    <t>-1474523581</t>
  </si>
  <si>
    <t>Zásyp sypaninou z jakékoliv horniny  s uložením výkopku ve vrstvách se zhutněním jam, šachet, rýh nebo kolem objektů v těchto vykopávkách</t>
  </si>
  <si>
    <t>((1,15-0,275)*(0,45*2*(36,0+17,10)+0,8*0,55*12+0,6*0,15*8))*0,2</t>
  </si>
  <si>
    <t>((1,15-0,275)*0,3*16,2*6)*0,2</t>
  </si>
  <si>
    <t>(0,4*0,4*(2*(34,5+16,0)+4,0*2))*0,2</t>
  </si>
  <si>
    <t>Zakládání</t>
  </si>
  <si>
    <t>9</t>
  </si>
  <si>
    <t>211971110</t>
  </si>
  <si>
    <t>Zřízení opláštění žeber nebo trativodů geotextilií v rýze nebo zářezu sklonu do 1:2</t>
  </si>
  <si>
    <t>-674529654</t>
  </si>
  <si>
    <t>Zřízení opláštění výplně z geotextilie odvodňovacích žeber nebo trativodů  v rýze nebo zářezu se stěnami šikmými o sklonu do 1:2</t>
  </si>
  <si>
    <t>0,6*(2*(34,5+16,0)+4,0*2)</t>
  </si>
  <si>
    <t>10</t>
  </si>
  <si>
    <t>M</t>
  </si>
  <si>
    <t>69311035</t>
  </si>
  <si>
    <t>geotextilie tkaná separační, filtrační, výztužná PP pevnost v tahu 30kN/m</t>
  </si>
  <si>
    <t>-458323036</t>
  </si>
  <si>
    <t>65,4*1,2 'Přepočtené koeficientem množství</t>
  </si>
  <si>
    <t>11</t>
  </si>
  <si>
    <t>212572121</t>
  </si>
  <si>
    <t>Lože pro trativody z kameniva drobného těženého</t>
  </si>
  <si>
    <t>980487167</t>
  </si>
  <si>
    <t>Lože pro trativody  z kameniva drobného těženého</t>
  </si>
  <si>
    <t>0,4*0,10*(2*(34,5+16,0)+4,0*2)</t>
  </si>
  <si>
    <t>12</t>
  </si>
  <si>
    <t>212752212</t>
  </si>
  <si>
    <t>Trativod z drenážních trubek plastových flexibilních D do 100 mm včetně lože otevřený výkop</t>
  </si>
  <si>
    <t>m</t>
  </si>
  <si>
    <t>406612365</t>
  </si>
  <si>
    <t>Trativody z drenážních trubek se zřízením štěrkopískového lože pod trubky a s jejich obsypem v průměrném celkovém množství do 0,15 m3/m v otevřeném výkopu z trubek plastových flexibilních D přes 65 do 100 mm</t>
  </si>
  <si>
    <t>2*(34,5+16,0)+4,0*2</t>
  </si>
  <si>
    <t>13</t>
  </si>
  <si>
    <t>215901101</t>
  </si>
  <si>
    <t>Zhutnění podloží z hornin soudržných do 92% PS nebo nesoudržných sypkých I(d) do 0,8</t>
  </si>
  <si>
    <t>1956744430</t>
  </si>
  <si>
    <t>37,0*19,0</t>
  </si>
  <si>
    <t>14</t>
  </si>
  <si>
    <t>274321511</t>
  </si>
  <si>
    <t>Základové pasy ze ŽB bez zvýšených nároků na prostředí tř. C 25/30</t>
  </si>
  <si>
    <t>333104504</t>
  </si>
  <si>
    <t>Základy z betonu železového (bez výztuže) pasy z betonu bez zvláštních nároků na prostředí tř. C 25/30</t>
  </si>
  <si>
    <t>základy-obvodové</t>
  </si>
  <si>
    <t>1,15*(0,45*2*(36,0+17,10)+0,8*0,55*12+0,6*0,15*8)</t>
  </si>
  <si>
    <t>obetonování táhla</t>
  </si>
  <si>
    <t>(1,15-0,27)*0,3*16,2*6</t>
  </si>
  <si>
    <t>274351121</t>
  </si>
  <si>
    <t>Zřízení bednění základových pasů rovného</t>
  </si>
  <si>
    <t>-2118803988</t>
  </si>
  <si>
    <t>Bednění základů pasů rovné zřízení</t>
  </si>
  <si>
    <t>0,4*(2*(36,0+18,0+35,1+17,1)+0,15*2*4*2+0,55*2*6*2)</t>
  </si>
  <si>
    <t>základy - vnitřní</t>
  </si>
  <si>
    <t>0,4*2*16,2*6</t>
  </si>
  <si>
    <t>16</t>
  </si>
  <si>
    <t>274351122</t>
  </si>
  <si>
    <t>Odstranění bednění základových pasů rovného</t>
  </si>
  <si>
    <t>661709192</t>
  </si>
  <si>
    <t>Bednění základů pasů rovné odstranění</t>
  </si>
  <si>
    <t>17</t>
  </si>
  <si>
    <t>274361821</t>
  </si>
  <si>
    <t>Výztuž základových pásů betonářskou ocelí 10 505 (R)</t>
  </si>
  <si>
    <t>221768171</t>
  </si>
  <si>
    <t>Výztuž základů pasů z betonářské oceli 10 505 (R) nebo BSt 500</t>
  </si>
  <si>
    <t>"obvodové pasy R14"  (4+2+4)*2*(36,0+18,0)*1,21/1000*1,08</t>
  </si>
  <si>
    <t>"táhla 22" 17,5*6*2,98/1000*1,08</t>
  </si>
  <si>
    <t>18</t>
  </si>
  <si>
    <t>275361821</t>
  </si>
  <si>
    <t>Výztuž základových patek betonářskou ocelí 10 505 (R)</t>
  </si>
  <si>
    <t>1114344184</t>
  </si>
  <si>
    <t>Výztuž základů patek z betonářské oceli 10 505 (R)</t>
  </si>
  <si>
    <t>obvodové patky 800x1000</t>
  </si>
  <si>
    <t>"R22" (1,9*6+1,5*6)*12*2,98/1000*1,08</t>
  </si>
  <si>
    <t>Komunikace pozemní</t>
  </si>
  <si>
    <t>19</t>
  </si>
  <si>
    <t>564211112</t>
  </si>
  <si>
    <t>Podklad nebo podsyp ze štěrkopísku ŠP tl 60 mm</t>
  </si>
  <si>
    <t>1419760208</t>
  </si>
  <si>
    <t>Podklad nebo podsyp ze štěrkopísku ŠP  s rozprostřením, vlhčením a zhutněním, po zhutnění tl. 60 mm</t>
  </si>
  <si>
    <t>tenisová hala</t>
  </si>
  <si>
    <t>36,0*18,0</t>
  </si>
  <si>
    <t>20</t>
  </si>
  <si>
    <t>564361120</t>
  </si>
  <si>
    <t>Podklad ploch pro tělovýchovu jedno vrstvý škvárový tl do 60 mm</t>
  </si>
  <si>
    <t>595591269</t>
  </si>
  <si>
    <t>Podklad ploch pro tělovýchovu ze škváry  dvouvrstvový s rozprostřením hmot, vlhčením a zhutněním tl. do 200 mm</t>
  </si>
  <si>
    <t>564361121</t>
  </si>
  <si>
    <t>Podklad ploch pro tělovýchovu jedno vrstvý škvárový tl do 120 mm</t>
  </si>
  <si>
    <t>-1833450069</t>
  </si>
  <si>
    <t>22</t>
  </si>
  <si>
    <t>589116113a</t>
  </si>
  <si>
    <t>Kryt ploch pro tělovýchovu jedno a dvouvrstvý antukový tl do 5 mm</t>
  </si>
  <si>
    <t>90132801</t>
  </si>
  <si>
    <t>Kryt ploch pro tělovýchovu  jednovrstvový nebo dvouvrstvový s rozprostřením hmot, vlhčením a zhutněním antukový, o tl. do 20 mm</t>
  </si>
  <si>
    <t>23</t>
  </si>
  <si>
    <t>589116114a</t>
  </si>
  <si>
    <t>Kryt ploch pro tělovýchovu jedno a dvouvrstvý antukový tl do 25 mm</t>
  </si>
  <si>
    <t>-644312056</t>
  </si>
  <si>
    <t>Kryt ploch pro tělovýchovu  jednovrstvový nebo dvouvrstvový s rozprostřením hmot, vlhčením a zhutněním antukový, o tl. přes 20 do 50 mm</t>
  </si>
  <si>
    <t>998</t>
  </si>
  <si>
    <t>Přesun hmot</t>
  </si>
  <si>
    <t>24</t>
  </si>
  <si>
    <t>998012021</t>
  </si>
  <si>
    <t>Přesun hmot pro budovy monolitické v do 6 m</t>
  </si>
  <si>
    <t>600099141</t>
  </si>
  <si>
    <t>Přesun hmot pro budovy občanské výstavby, bydlení, výrobu a služby  s nosnou svislou konstrukcí monolitickou betonovou tyčovou nebo plošnou s jakýkoliv obvodovým pláštěm kromě vyzdívaného vodorovná dopravní vzdálenost do 100 m pro budovy výšky do 6 m</t>
  </si>
  <si>
    <t>PSV</t>
  </si>
  <si>
    <t>Práce a dodávky PSV</t>
  </si>
  <si>
    <t>721</t>
  </si>
  <si>
    <t>Zdravotechnika - vnitřní kanalizace</t>
  </si>
  <si>
    <t>25</t>
  </si>
  <si>
    <t>721174042</t>
  </si>
  <si>
    <t>Ochranná trubka pro táhla DN 40 z plastových trub polypropylenových, vč naplnění vazelínou</t>
  </si>
  <si>
    <t>440338245</t>
  </si>
  <si>
    <t>"táhla 22" 17,5*6</t>
  </si>
  <si>
    <t>26</t>
  </si>
  <si>
    <t>11144001</t>
  </si>
  <si>
    <t>vazelína konzervační pro technologické účely</t>
  </si>
  <si>
    <t>kg</t>
  </si>
  <si>
    <t>32</t>
  </si>
  <si>
    <t>-559577278</t>
  </si>
  <si>
    <t>SO 02 - Tenisová hala 18x36 na 1 kurt</t>
  </si>
  <si>
    <t xml:space="preserve">    3 - Svislé a kompletní konstrukce</t>
  </si>
  <si>
    <t xml:space="preserve">    8 - Trubní vedení</t>
  </si>
  <si>
    <t xml:space="preserve">    762 - Sportovní haly</t>
  </si>
  <si>
    <t>-1274996381</t>
  </si>
  <si>
    <t>Technická místnost</t>
  </si>
  <si>
    <t>0,15*(7,0*5,5)</t>
  </si>
  <si>
    <t>132251101</t>
  </si>
  <si>
    <t>Hloubení rýh nezapažených  š do 800 mm v hornině třídy těžitelnosti I, skupiny 3 objem do 20 m3 strojně</t>
  </si>
  <si>
    <t>2025512162</t>
  </si>
  <si>
    <t>Hloubení nezapažených rýh šířky do 800 mm strojně s urovnáním dna do předepsaného profilu a spádu v hornině třídy těžitelnosti I skupiny 3 do 20 m3</t>
  </si>
  <si>
    <t>0,4*0,8*2*(5,3+3,0)</t>
  </si>
  <si>
    <t>945728212</t>
  </si>
  <si>
    <t>"sejmutí ornice" 0,15*(7,0*5,5)</t>
  </si>
  <si>
    <t>"výkop základových pasů" 0,4*0,8*2*(5,3+3,0)</t>
  </si>
  <si>
    <t>-1248292787</t>
  </si>
  <si>
    <t>(5,775+5,312)*3</t>
  </si>
  <si>
    <t>-308587176</t>
  </si>
  <si>
    <t>273321411</t>
  </si>
  <si>
    <t>Základové desky ze ŽB bez zvýšených nároků na prostředí tř. C 20/25</t>
  </si>
  <si>
    <t>-986539180</t>
  </si>
  <si>
    <t>Základy z betonu železového (bez výztuže) desky z betonu bez zvláštních nároků na prostředí tř. C 20/25</t>
  </si>
  <si>
    <t>0,12*5,3*3,8</t>
  </si>
  <si>
    <t>273351121</t>
  </si>
  <si>
    <t>Zřízení bednění základových desek</t>
  </si>
  <si>
    <t>380027627</t>
  </si>
  <si>
    <t>Bednění základů desek zřízení</t>
  </si>
  <si>
    <t>0,20*2*(5,3+3,8)</t>
  </si>
  <si>
    <t>273351122</t>
  </si>
  <si>
    <t>Odstranění bednění základových desek</t>
  </si>
  <si>
    <t>-2112697210</t>
  </si>
  <si>
    <t>Bednění základů desek odstranění</t>
  </si>
  <si>
    <t>273362021</t>
  </si>
  <si>
    <t>Výztuž základových desek svařovanými sítěmi Kari</t>
  </si>
  <si>
    <t>1945932324</t>
  </si>
  <si>
    <t>Výztuž základů desek ze svařovaných sítí z drátů typu KARI</t>
  </si>
  <si>
    <t>"Síť KARI 6/15/2x3m (KH 20)" 5,3*3,8*3,033/1000*1,15</t>
  </si>
  <si>
    <t>644403376</t>
  </si>
  <si>
    <t>Svislé a kompletní konstrukce</t>
  </si>
  <si>
    <t>381181010</t>
  </si>
  <si>
    <t>Kompletní kontejnerová stavba pro technologické vybavení haly: 5000x3500x3000</t>
  </si>
  <si>
    <t>soubor</t>
  </si>
  <si>
    <t>168499470</t>
  </si>
  <si>
    <t xml:space="preserve">Kompletní kontejnerová stavba pro technologické vybavení haly: 5000x3500x3000, lehký střešní plášť s jednostranným spádem a odvodněním svodem na povrch, podlahová konstrukce vč nášlapné vrstvy </t>
  </si>
  <si>
    <t>Trubní vedení</t>
  </si>
  <si>
    <t>871252300</t>
  </si>
  <si>
    <t>Závlahový systém pro automatické kropení kurtu</t>
  </si>
  <si>
    <t>kpl</t>
  </si>
  <si>
    <t>-326601312</t>
  </si>
  <si>
    <t>kompletn systémí pro závlahy sportovišť</t>
  </si>
  <si>
    <t>-851527498</t>
  </si>
  <si>
    <t>762</t>
  </si>
  <si>
    <t>Sportovní haly</t>
  </si>
  <si>
    <t>762723500</t>
  </si>
  <si>
    <t>Kompletní dodávka tenisové haly pro 1 kurt: vazníková konstrukce s membránovoým opláštěním odolným povětrnostním vlivům a UV záření, vč. technologického vybavení</t>
  </si>
  <si>
    <t>1946070606</t>
  </si>
  <si>
    <t>Kompletní dodávka tenisové haly pro 1 kurt: vazníková konstrukce z lepených vazníků s membránovoým opláštěním odolným povětrnostním vlivům a UV záření, posuvného větrání bočnicemi, vč. kompletní vstupní dveře 1800, panikové dveře 1100,technologického vybavení:
VZT: vytápěcí jednotka vč plynového hořáku, nerezového komínu, rozvody vzduchu v hale, 
Elektroinstalace: vnitřní rozvody, osvětlení zářivkovými LED tělesy 36ks, nouzové osvětlení
MaR + EZS 
Revize
Projektová dokumentace
Ostatní náklady s pojené s kompletní realizací</t>
  </si>
  <si>
    <t>762723510</t>
  </si>
  <si>
    <t>Montáž vybavení tenisových kurtů</t>
  </si>
  <si>
    <t>soub</t>
  </si>
  <si>
    <t>1606963153</t>
  </si>
  <si>
    <t>Montáž kompletního vybavení halových tenisových kutrů pro 1 kurt</t>
  </si>
  <si>
    <t>75010100</t>
  </si>
  <si>
    <t>Umělé lajny Geniala š.5cm, vč. napínacího prvku a kotvení</t>
  </si>
  <si>
    <t>1 bal</t>
  </si>
  <si>
    <t>-1269607529</t>
  </si>
  <si>
    <t>záclonky skládací s Al nosičem dl 3m</t>
  </si>
  <si>
    <t>75010101</t>
  </si>
  <si>
    <t>Pouzdro na sloupky Round 83</t>
  </si>
  <si>
    <t>1 pár</t>
  </si>
  <si>
    <t>-1493437319</t>
  </si>
  <si>
    <t>75010102</t>
  </si>
  <si>
    <t>Sloupky Round 83 napínací mechanismus</t>
  </si>
  <si>
    <t>-272257435</t>
  </si>
  <si>
    <t>75010103</t>
  </si>
  <si>
    <t xml:space="preserve">Tenisová síť TN34D, stahovací páska středová, upínací šroub pro středovou pásku, </t>
  </si>
  <si>
    <t>566956151</t>
  </si>
  <si>
    <t>75010104</t>
  </si>
  <si>
    <t>Koště Universal Kunststoff</t>
  </si>
  <si>
    <t>1 kus</t>
  </si>
  <si>
    <t>-2141149358</t>
  </si>
  <si>
    <t>75010105</t>
  </si>
  <si>
    <t>Síťovačka H1-L 400</t>
  </si>
  <si>
    <t>-1642212422</t>
  </si>
  <si>
    <t>75010106</t>
  </si>
  <si>
    <t>Kartáč na umělé lajny Arenga</t>
  </si>
  <si>
    <t>-1666414745</t>
  </si>
  <si>
    <t>75010107</t>
  </si>
  <si>
    <t>Kartáč na obuv - čistič bot na antuku</t>
  </si>
  <si>
    <t>-1481747658</t>
  </si>
  <si>
    <t>75010108</t>
  </si>
  <si>
    <t>Lavička PVC Freiburg</t>
  </si>
  <si>
    <t>1683151564</t>
  </si>
  <si>
    <t>75010109</t>
  </si>
  <si>
    <t>Empire Deluxe</t>
  </si>
  <si>
    <t>-1700238933</t>
  </si>
  <si>
    <t>SO 03 - Odvedení dešťových vod</t>
  </si>
  <si>
    <t xml:space="preserve">    4 - Vodorovné konstrukce</t>
  </si>
  <si>
    <t xml:space="preserve">    9 - Ostatní konstrukce a práce, bourání</t>
  </si>
  <si>
    <t>132251102</t>
  </si>
  <si>
    <t>Hloubení rýh nezapažených  š do 800 mm v hornině třídy těžitelnosti I, skupiny 3 objem do 50 m3 strojně</t>
  </si>
  <si>
    <t>-1357292565</t>
  </si>
  <si>
    <t>Hloubení nezapažených rýh šířky do 800 mm strojně s urovnáním dna do předepsaného profilu a spádu v hornině třídy těžitelnosti I skupiny 3 přes 20 do 50 m3</t>
  </si>
  <si>
    <t>odvedení dešťových  vod</t>
  </si>
  <si>
    <t>0,6*0,6*(26,0+18,0+5,0)</t>
  </si>
  <si>
    <t>"jímka na dešťové vody"</t>
  </si>
  <si>
    <t>2,8*2,5*2,5</t>
  </si>
  <si>
    <t>"vsakovací jáma"</t>
  </si>
  <si>
    <t>6,0*1,5*0,8</t>
  </si>
  <si>
    <t>-1845165229</t>
  </si>
  <si>
    <t>"výkopy" 42,34</t>
  </si>
  <si>
    <t>"obsypy" -21,79</t>
  </si>
  <si>
    <t>15623288</t>
  </si>
  <si>
    <t>20,55*3</t>
  </si>
  <si>
    <t>332699629</t>
  </si>
  <si>
    <t>20,55*1,85</t>
  </si>
  <si>
    <t>-1687163694</t>
  </si>
  <si>
    <t>2,8*2,5*2,5-2,0*2,0*1,5</t>
  </si>
  <si>
    <t>175111101</t>
  </si>
  <si>
    <t>Obsypání potrubí ručně sypaninou bez prohození sítem, uloženou do 3 m</t>
  </si>
  <si>
    <t>1931343377</t>
  </si>
  <si>
    <t>Obsypání potrubí ručně sypaninou z vhodných hornin tř. 1 až 4 nebo materiálem připraveným podél výkopu ve vzdálenosti do 3 m od jeho kraje, pro jakoukoliv hloubku výkopu a míru zhutnění bez prohození sypaniny sítem</t>
  </si>
  <si>
    <t>0,6*(0,6-0,15-0,1)*(26,0+18,0+5,0)</t>
  </si>
  <si>
    <t>175111109</t>
  </si>
  <si>
    <t>Příplatek k obsypání potrubí za ruční prohození sypaninysítem, uložené do 3 m</t>
  </si>
  <si>
    <t>1923036708</t>
  </si>
  <si>
    <t>Obsypání potrubí ručně sypaninou z vhodných hornin tř. 1 až 4 nebo materiálem připraveným podél výkopu ve vzdálenosti do 3 m od jeho kraje, pro jakoukoliv hloubku výkopu a míru zhutnění Příplatek k ceně za prohození sypaniny sítem</t>
  </si>
  <si>
    <t>211531111</t>
  </si>
  <si>
    <t>Výplň odvodňovacích žeber nebo trativodů kamenivem hrubým drceným frakce 16 až 63 mm</t>
  </si>
  <si>
    <t>-524417365</t>
  </si>
  <si>
    <t>Výplň kamenivem do rýh odvodňovacích žeber nebo trativodů  bez zhutnění, s úpravou povrchu výplně kamenivem hrubým drceným frakce 16 až 63 mm</t>
  </si>
  <si>
    <t>-1533053677</t>
  </si>
  <si>
    <t>2*(6,0*1,5+1,5*0,8)*1,5</t>
  </si>
  <si>
    <t>227695678</t>
  </si>
  <si>
    <t>30,6*1,2 'Přepočtené koeficientem množství</t>
  </si>
  <si>
    <t>-1378063356</t>
  </si>
  <si>
    <t>0,4*0,4*6,0</t>
  </si>
  <si>
    <t>-912589122</t>
  </si>
  <si>
    <t>6,0</t>
  </si>
  <si>
    <t>382413115</t>
  </si>
  <si>
    <t>Osazení jímky z PP na obetonování objemu 6000 l pro usazení do terénu</t>
  </si>
  <si>
    <t>kus</t>
  </si>
  <si>
    <t>1075196661</t>
  </si>
  <si>
    <t>Osazení plastové jímky z polypropylenu PP na obetonování objemu 6000 l</t>
  </si>
  <si>
    <t>56230015</t>
  </si>
  <si>
    <t>jímka plastová na obetonování 2x2x1,5m objem 6m3</t>
  </si>
  <si>
    <t>-197004253</t>
  </si>
  <si>
    <t>Vodorovné konstrukce</t>
  </si>
  <si>
    <t>451572111</t>
  </si>
  <si>
    <t>Lože pod potrubí otevřený výkop z kameniva drobného těženého</t>
  </si>
  <si>
    <t>1232527271</t>
  </si>
  <si>
    <t>Lože pod potrubí, stoky a drobné objekty v otevřeném výkopu z kameniva drobného těženého 0 až 4 mm</t>
  </si>
  <si>
    <t>0,6*(0,15+0,1)*(26,0+18,0+5,0)</t>
  </si>
  <si>
    <t>58343810</t>
  </si>
  <si>
    <t>kamenivo drcené hrubé frakce 4/8</t>
  </si>
  <si>
    <t>-227295615</t>
  </si>
  <si>
    <t>7,35*1,9 'Přepočtené koeficientem množství</t>
  </si>
  <si>
    <t>871265231</t>
  </si>
  <si>
    <t>Kanalizační potrubí z tvrdého PVC jednovrstvé tuhost třídy SN10 DN 110</t>
  </si>
  <si>
    <t>1686914962</t>
  </si>
  <si>
    <t>Kanalizační potrubí z tvrdého PVC v otevřeném výkopu ve sklonu do 20 %, hladkého plnostěnného jednovrstvého, tuhost třídy SN 10 DN 110</t>
  </si>
  <si>
    <t>26,0+18,0+5,0</t>
  </si>
  <si>
    <t>877265221</t>
  </si>
  <si>
    <t>Montáž tvarovek z tvrdého PVC-systém KG nebo z polypropylenu-systém KG 2000 dvouosé DN 110</t>
  </si>
  <si>
    <t>287769239</t>
  </si>
  <si>
    <t>Montáž tvarovek na kanalizačním potrubí z trub z plastu  z tvrdého PVC nebo z polypropylenu v otevřeném výkopu dvouosých DN 110</t>
  </si>
  <si>
    <t>28611908</t>
  </si>
  <si>
    <t>odbočka kanalizační plastová s hrdlem KG 110/110/45°</t>
  </si>
  <si>
    <t>1095167125</t>
  </si>
  <si>
    <t>894812112</t>
  </si>
  <si>
    <t>Revizní a čistící šachta z PP šachtové dno DN 315/150 pravý nebo levý přítok</t>
  </si>
  <si>
    <t>-1748737531</t>
  </si>
  <si>
    <t>Revizní a čistící šachta z polypropylenu PP pro hladké trouby DN 315 šachtové dno (DN šachty / DN trubního vedení) DN 315/150 pravý nebo levý přítok</t>
  </si>
  <si>
    <t>894812155</t>
  </si>
  <si>
    <t>Revizní a čistící šachta z PP DN 315 poklop pro šachtu plastový pachotěsný s madlem</t>
  </si>
  <si>
    <t>621183961</t>
  </si>
  <si>
    <t>Revizní a čistící šachta z polypropylenu PP pro hladké trouby DN 315 poklop plastový pachotěsný s madlem</t>
  </si>
  <si>
    <t>899620121</t>
  </si>
  <si>
    <t>Obetonování plastové šachty z polypropylenu betonem prostým tř. C 12/15 otevřený výkop</t>
  </si>
  <si>
    <t>1809288727</t>
  </si>
  <si>
    <t>Obetonování plastových šachet z polypropylenu betonem prostým v otevřeném výkopu, beton tř. C 12/15</t>
  </si>
  <si>
    <t>"dno" 0,15*2,0*2,0</t>
  </si>
  <si>
    <t>"stěny" 0,2*3,2*2,0</t>
  </si>
  <si>
    <t>Ostatní konstrukce a práce, bourání</t>
  </si>
  <si>
    <t>916331112</t>
  </si>
  <si>
    <t>Osazení zahradního obrubníku betonového do lože z betonu s boční opěrou</t>
  </si>
  <si>
    <t>413357943</t>
  </si>
  <si>
    <t>Osazení zahradního obrubníku betonového s ložem tl. od 50 do 100 mm z betonu prostého tř. C 12/15 s boční opěrou z betonu prostého tř. C 12/15</t>
  </si>
  <si>
    <t>2*(37,0+18,0+0,5+0,5)</t>
  </si>
  <si>
    <t>59217018</t>
  </si>
  <si>
    <t>obrubník betonový chodníkový 1000x80x200mm</t>
  </si>
  <si>
    <t>709412607</t>
  </si>
  <si>
    <t>112*1,02 'Přepočtené koeficientem množství</t>
  </si>
  <si>
    <t>935111111</t>
  </si>
  <si>
    <t>Osazení příkopového žlabu do štěrkopísku tl 100 mm z betonových tvárnic š 500 mm</t>
  </si>
  <si>
    <t>-2058107524</t>
  </si>
  <si>
    <t>Osazení betonového příkopového žlabu s vyplněním a zatřením spár cementovou maltou s ložem tl. 100 mm z kameniva těženého nebo štěrkopísku z betonových příkopových tvárnic šířky do 500 mm</t>
  </si>
  <si>
    <t>2*(37,0+18,0)</t>
  </si>
  <si>
    <t>PFB.2220203</t>
  </si>
  <si>
    <t>Žlabovky odvodňovací  330/250/100</t>
  </si>
  <si>
    <t>1879011113</t>
  </si>
  <si>
    <t>Žlab odvodňovací TBZ 50/65/16</t>
  </si>
  <si>
    <t>2*(37,0+18,0)/0,3*1,02</t>
  </si>
  <si>
    <t>27</t>
  </si>
  <si>
    <t>998276101</t>
  </si>
  <si>
    <t>Přesun hmot pro trubní vedení z trub z plastických hmot otevřený výkop</t>
  </si>
  <si>
    <t>-1129447199</t>
  </si>
  <si>
    <t>Přesun hmot pro trubní vedení hloubené z trub z plastických hmot nebo sklolaminátových pro vodovody nebo kanalizace v otevřeném výkopu dopravní vzdálenost do 15 m</t>
  </si>
  <si>
    <t>SO 04 - Zpevněné plochy</t>
  </si>
  <si>
    <t>132112111</t>
  </si>
  <si>
    <t>Hloubení rýh š do 800 mm v soudržných horninách třídy těžitelnosti I, skupiny 1 a 2 ručně</t>
  </si>
  <si>
    <t>807459019</t>
  </si>
  <si>
    <t>Hloubení rýh šířky do 800 mm ručně zapažených i nezapažených, s urovnáním dna do předepsaného profilu a spádu v hornině třídy těžitelnosti I skupiny 1 a 2 soudržných</t>
  </si>
  <si>
    <t>obrubníky</t>
  </si>
  <si>
    <t>0,25*0,20*(15,0+12,4+5,5+8,0+1,5+1,2+6,0+5,4+5,2+21,2+40,0+0,8+0,8)</t>
  </si>
  <si>
    <t>443403246</t>
  </si>
  <si>
    <t>Zpevněná plocha š. 150</t>
  </si>
  <si>
    <t>0,25*1,5*(8,5+5,6+0,8+8,0)</t>
  </si>
  <si>
    <t>zpevněná plocha š.120</t>
  </si>
  <si>
    <t>0,25*1,2*(6,0+4,4)</t>
  </si>
  <si>
    <t>zpevněná plocha š.80</t>
  </si>
  <si>
    <t>0,25*0,8*(5,2+19,4+40,0)</t>
  </si>
  <si>
    <t>517148445</t>
  </si>
  <si>
    <t>6,15+24,628</t>
  </si>
  <si>
    <t>914907890</t>
  </si>
  <si>
    <t>30,778*3</t>
  </si>
  <si>
    <t>1789934574</t>
  </si>
  <si>
    <t>24,628*1,8</t>
  </si>
  <si>
    <t>564201111</t>
  </si>
  <si>
    <t>Podklad nebo podsyp ze štěrkopísku ŠP tl 40 mm</t>
  </si>
  <si>
    <t>398062047</t>
  </si>
  <si>
    <t>1,5*(8,5+5,6+0,8+8,0)</t>
  </si>
  <si>
    <t>1,2*(6,0+4,4)</t>
  </si>
  <si>
    <t>0,8*(5,2+19,4+40,0)</t>
  </si>
  <si>
    <t>564730011</t>
  </si>
  <si>
    <t>Podklad z kameniva hrubého drceného vel. 8-16 mm tl 100 mm</t>
  </si>
  <si>
    <t>-1637513061</t>
  </si>
  <si>
    <t>Podklad nebo kryt z kameniva hrubého drceného  vel. 8-16 mm s rozprostřením a zhutněním, po zhutnění tl. 100 mm</t>
  </si>
  <si>
    <t>564811111</t>
  </si>
  <si>
    <t>Podklad ze štěrkodrtě ŠD tl 50 mm</t>
  </si>
  <si>
    <t>-1390740756</t>
  </si>
  <si>
    <t>Podklad ze štěrkodrti ŠD  s rozprostřením a zhutněním, po zhutnění tl. 50 mm</t>
  </si>
  <si>
    <t>596211111</t>
  </si>
  <si>
    <t>Kladení zámkové dlažby komunikací pro pěší tl 60 mm skupiny A pl do 100 m2</t>
  </si>
  <si>
    <t>822834632</t>
  </si>
  <si>
    <t>Kladení dlažby z betonových zámkových dlaždic komunikací pro pěší s ložem z kameniva těženého nebo drceného tl. do 40 mm, s vyplněním spár s dvojitým hutněním, vibrováním a se smetením přebytečného materiálu na krajnici tl. 60 mm skupiny A, pro plochy přes 50 do 100 m2</t>
  </si>
  <si>
    <t>59245015</t>
  </si>
  <si>
    <t>dlažba zámková tvaru I 200x165x60mm přírodní</t>
  </si>
  <si>
    <t>-1204812676</t>
  </si>
  <si>
    <t>98,51*1,04</t>
  </si>
  <si>
    <t>916331112.1</t>
  </si>
  <si>
    <t>-1740822154</t>
  </si>
  <si>
    <t>15,0+12,4+5,5+8,0+1,5+1,2+6,0+5,4+5,2+21,2+40,0+0,8+0,8</t>
  </si>
  <si>
    <t>59217002</t>
  </si>
  <si>
    <t>obrubník betonový zahradní šedý 1000x50x200mm</t>
  </si>
  <si>
    <t>744362370</t>
  </si>
  <si>
    <t>123,0*1,04</t>
  </si>
  <si>
    <t>916991121</t>
  </si>
  <si>
    <t>Lože pod obrubníky, krajníky nebo obruby z dlažebních kostek z betonu prostého</t>
  </si>
  <si>
    <t>1801100262</t>
  </si>
  <si>
    <t>0,15*0,2*123,0</t>
  </si>
  <si>
    <t>998223011</t>
  </si>
  <si>
    <t>Přesun hmot pro pozemní komunikace s krytem dlážděným</t>
  </si>
  <si>
    <t>-942718662</t>
  </si>
  <si>
    <t>Přesun hmot pro pozemní komunikace s krytem dlážděným  dopravní vzdálenost do 200 m jakékoliv délky objektu</t>
  </si>
  <si>
    <t>SO 05 - Přípojky inženýrských sítí</t>
  </si>
  <si>
    <t xml:space="preserve">    8.4 - Plynovodní přípojka</t>
  </si>
  <si>
    <t>M - Práce a dodávky M</t>
  </si>
  <si>
    <t xml:space="preserve">    21-M - Elektromontáže</t>
  </si>
  <si>
    <t xml:space="preserve">    46-M - Zemní práce při extr.mont.pracích</t>
  </si>
  <si>
    <t>8.4</t>
  </si>
  <si>
    <t>Plynovodní přípojka</t>
  </si>
  <si>
    <t>250504010</t>
  </si>
  <si>
    <t>plynovodní přípojka</t>
  </si>
  <si>
    <t>0,6*1,1*(10,0)</t>
  </si>
  <si>
    <t>-618721719</t>
  </si>
  <si>
    <t>"lože ze ŠP" 0,6*0,1*(10,0)</t>
  </si>
  <si>
    <t>"obsyp ŠP" 0,6*0,2*(10,0)</t>
  </si>
  <si>
    <t>1193701030</t>
  </si>
  <si>
    <t>1,8*3</t>
  </si>
  <si>
    <t>-1440502069</t>
  </si>
  <si>
    <t>5,4*1,8</t>
  </si>
  <si>
    <t>Obsypání potrubí ručně sypaninou bez prohození, uloženou do 3 m</t>
  </si>
  <si>
    <t>-1804923053</t>
  </si>
  <si>
    <t>Obsypání potrubí ručně sypaninou z vhodných hornin třídy těžitelnosti I a II, skupiny 1 až 4 nebo materiálem připraveným podél výkopu ve vzdálenosti do 3 m od jeho kraje pro jakoukoliv hloubku výkopu a míru zhutnění bez prohození sypaniny</t>
  </si>
  <si>
    <t>"výkop" 0,6*1,1*(10,0)</t>
  </si>
  <si>
    <t>"lože ze ŠP" -0,6*0,1*(10,0)</t>
  </si>
  <si>
    <t>58337310</t>
  </si>
  <si>
    <t>štěrkopísek frakce 0/4</t>
  </si>
  <si>
    <t>1951185864</t>
  </si>
  <si>
    <t>"obsyp ze ŠP" 0,6*0,2*(10,0)*1,6</t>
  </si>
  <si>
    <t>230205025</t>
  </si>
  <si>
    <t>Montáž potrubí plastového svařované na tupo nebo elektrospojkou dn 32 mm en 3,0 mm</t>
  </si>
  <si>
    <t>-1403845516</t>
  </si>
  <si>
    <t>Montáž potrubí PE průměru do 110 mm návin nebo tyč, svařované na tupo nebo elektrospojkou Ø 32, tl. stěny 3,0 mm</t>
  </si>
  <si>
    <t>10,0</t>
  </si>
  <si>
    <t>451572111.3</t>
  </si>
  <si>
    <t>1220547569</t>
  </si>
  <si>
    <t>0,6*0,1*(10,0)</t>
  </si>
  <si>
    <t>723111204</t>
  </si>
  <si>
    <t>Potrubí ocelové závitové černé bezešvé svařované běžné DN 25</t>
  </si>
  <si>
    <t>-931273946</t>
  </si>
  <si>
    <t>Potrubí z ocelových trubek závitových černých  spojovaných svařováním, bezešvých běžných DN 25</t>
  </si>
  <si>
    <t>Přechod na Bralen</t>
  </si>
  <si>
    <t>2,0</t>
  </si>
  <si>
    <t>723231165</t>
  </si>
  <si>
    <t>Kohout kulový přímý G 1 1/4 PN 42 do 185°C plnoprůtokový s koulí DADO vnitřní závit těžká řada</t>
  </si>
  <si>
    <t>1987158890</t>
  </si>
  <si>
    <t>723234312</t>
  </si>
  <si>
    <t>Regulátor tlaku plynu středotlaký jednostupňový výkon do 10 m3/hod pro zemní plyn</t>
  </si>
  <si>
    <t>742876217</t>
  </si>
  <si>
    <t>899721111.3</t>
  </si>
  <si>
    <t>Signalizační vodič DN do 150 mm na potrubí</t>
  </si>
  <si>
    <t>1000086544</t>
  </si>
  <si>
    <t>Signalizační vodič na potrubí DN do 150 mm</t>
  </si>
  <si>
    <t>899722112.3</t>
  </si>
  <si>
    <t>Krytí potrubí z plastů výstražnou fólií z PVC 25 cm</t>
  </si>
  <si>
    <t>202706724</t>
  </si>
  <si>
    <t>Krytí potrubí z plastů výstražnou fólií z PVC šířky 25 cm</t>
  </si>
  <si>
    <t>723239999</t>
  </si>
  <si>
    <t>Tlaková zkouška, Revizní zpráva plynovodního zařízení</t>
  </si>
  <si>
    <t>-141023793</t>
  </si>
  <si>
    <t>Revizní zpráva plynovodního zařízení</t>
  </si>
  <si>
    <t>998011001</t>
  </si>
  <si>
    <t>Přesun hmot pro budovy občanské výstavby, bydlení, výrobu a služby s nosnou svislou konstrukcí zděnou z cihel, tvárnic nebo kamene vodorovná dopravní vzdálenost do 100 m pro budovy výšky do 6 m</t>
  </si>
  <si>
    <t>1455037622</t>
  </si>
  <si>
    <t>Práce a dodávky M</t>
  </si>
  <si>
    <t>21-M</t>
  </si>
  <si>
    <t>Elektromontáže</t>
  </si>
  <si>
    <t>210191505</t>
  </si>
  <si>
    <t xml:space="preserve">Montáž elktroinstalace v pojistkových skříních SP </t>
  </si>
  <si>
    <t>64</t>
  </si>
  <si>
    <t>-2049845523</t>
  </si>
  <si>
    <t>Montáž skříní pojistkových tenkocementových, přípojkových bez zapojení vodičů [SP 3 až 5/1]</t>
  </si>
  <si>
    <t>210280001</t>
  </si>
  <si>
    <t>Zkoušky a prohlídky el rozvodů a zařízení celková prohlídka pro objem mtž prací do 100 000 Kč</t>
  </si>
  <si>
    <t>-1317754110</t>
  </si>
  <si>
    <t>Zkoušky a prohlídky elektrických rozvodů a zařízení  celková prohlídka, zkoušení, měření a vyhotovení revizní zprávy pro objem montážních prací do 100 tisíc Kč</t>
  </si>
  <si>
    <t>210801315</t>
  </si>
  <si>
    <t>Montáž vodiče Cu izolovaný plný a laněný s PVC pláštěm do 1 kV žíla 50 až 70 mm2 volně (CY, CHAH-R(V))</t>
  </si>
  <si>
    <t>1523233768</t>
  </si>
  <si>
    <t>Montáž izolovaných vodičů měděných do 1 kV bez ukončení uložených volně plných a laněných s PVC pláštěm, bezhalogenových, ohniodolných (CY, CHAH-R(V),...) průřezu žíly 50 až 70 mm2</t>
  </si>
  <si>
    <t>34111080</t>
  </si>
  <si>
    <t>kabel silový s Cu jádrem 1 kV 4x16mm2</t>
  </si>
  <si>
    <t>128</t>
  </si>
  <si>
    <t>766777103</t>
  </si>
  <si>
    <t>13,0434782608696*1,15 'Přepočtené koeficientem množství</t>
  </si>
  <si>
    <t>34111030</t>
  </si>
  <si>
    <t>kabel silový s Cu jádrem 1 kV 3x1,5mm2</t>
  </si>
  <si>
    <t>979503612</t>
  </si>
  <si>
    <t>46-M</t>
  </si>
  <si>
    <t>Zemní práce při extr.mont.pracích</t>
  </si>
  <si>
    <t>460150263</t>
  </si>
  <si>
    <t>Hloubení kabelových zapažených i nezapažených rýh ručně š 50 cm, hl 80 cm, v hornině tř 3</t>
  </si>
  <si>
    <t>-343548594</t>
  </si>
  <si>
    <t>Hloubení zapažených i nezapažených kabelových rýh ručně včetně urovnání dna s přemístěním výkopku do vzdálenosti 3 m od okraje jámy nebo naložením na dopravní prostředek šířky 50 cm, hloubky 80 cm, v hornině třídy 3</t>
  </si>
  <si>
    <t>"z pilíře měření do RD" 10,0</t>
  </si>
  <si>
    <t>460421181</t>
  </si>
  <si>
    <t>Lože kabelů z písku nebo štěrkopísku tl 10 cm nad kabel, kryté plastovou folií, š lože do 25 cm</t>
  </si>
  <si>
    <t>-352452188</t>
  </si>
  <si>
    <t>Kabelové lože včetně podsypu, zhutnění a urovnání povrchu  z písku nebo štěrkopísku tloušťky 10 cm nad kabel zakryté plastovou fólií, šířky lože do 25 cm</t>
  </si>
  <si>
    <t>460490012</t>
  </si>
  <si>
    <t>Krytí kabelů výstražnou fólií šířky 25 cm</t>
  </si>
  <si>
    <t>567044407</t>
  </si>
  <si>
    <t>Krytí kabelů, spojek, koncovek a odbočnic  kabelů výstražnou fólií z PVC včetně vyrovnání povrchu rýhy, rozvinutí a uložení fólie do rýhy, fólie šířky do 25cm</t>
  </si>
  <si>
    <t>460560233</t>
  </si>
  <si>
    <t>Zásyp rýh ručně šířky 50 cm, hloubky 50 cm, z horniny třídy 3</t>
  </si>
  <si>
    <t>623878756</t>
  </si>
  <si>
    <t>Zásyp kabelových rýh ručně s uložením výkopku ve vrstvách včetně zhutnění a urovnání povrchu šířky 50 cm hloubky 50 cm, v hornině třídy 3</t>
  </si>
  <si>
    <t>SO 06 - Vedlejší rozpočtové náklady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</si>
  <si>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</si>
  <si>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</si>
  <si>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</si>
  <si>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</si>
  <si>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VRN7 - Provozní vlivy</t>
  </si>
  <si>
    <t>VRN</t>
  </si>
  <si>
    <t>VRN1</t>
  </si>
  <si>
    <t>Průzkumné, geodetické a projektové práce</t>
  </si>
  <si>
    <t>012103000</t>
  </si>
  <si>
    <t>Geodetické práce před výstavbou</t>
  </si>
  <si>
    <t>1024</t>
  </si>
  <si>
    <t>1598761286</t>
  </si>
  <si>
    <t>012303000</t>
  </si>
  <si>
    <t>Geodetické práce po výstavbě</t>
  </si>
  <si>
    <t>-1636343029</t>
  </si>
  <si>
    <t>013224000</t>
  </si>
  <si>
    <t>Dokumentace pro stavební povolení</t>
  </si>
  <si>
    <t>-525155932</t>
  </si>
  <si>
    <t>VRN3</t>
  </si>
  <si>
    <t>Zařízení staveniště</t>
  </si>
  <si>
    <t>030001000</t>
  </si>
  <si>
    <t>-992146330</t>
  </si>
  <si>
    <t>VRN4</t>
  </si>
  <si>
    <t>Inženýrská činnost</t>
  </si>
  <si>
    <t>041203000</t>
  </si>
  <si>
    <t>Technický dozor investora</t>
  </si>
  <si>
    <t>11774778</t>
  </si>
  <si>
    <t>041403000</t>
  </si>
  <si>
    <t>Koordinátor BOZP na staveništi</t>
  </si>
  <si>
    <t>-588130160</t>
  </si>
  <si>
    <t>043002000</t>
  </si>
  <si>
    <t>Zkoušky, revize a ostatní měření</t>
  </si>
  <si>
    <t>-1882987272</t>
  </si>
  <si>
    <t>Zkoušky a ostatní měření</t>
  </si>
  <si>
    <t>045002000</t>
  </si>
  <si>
    <t>Kompletační a koordinační činnost</t>
  </si>
  <si>
    <t>920091077</t>
  </si>
  <si>
    <t>VRN7</t>
  </si>
  <si>
    <t>Provozní vlivy</t>
  </si>
  <si>
    <t>070001000</t>
  </si>
  <si>
    <t>-144234129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</si>
</sst>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3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21" fillId="4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0" fillId="0" borderId="0" xfId="0" applyProtection="1"/>
    <xf numFmtId="0" fontId="29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0" fontId="36" fillId="0" borderId="22" xfId="0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0" borderId="14" xfId="0" applyFont="1" applyBorder="1" applyAlignment="1">
      <alignment horizontal="left" vertical="center"/>
    </xf>
    <xf numFmtId="0" fontId="35" fillId="0" borderId="0" xfId="0" applyFont="1" applyBorder="1" applyAlignment="1">
      <alignment horizontal="center" vertical="center"/>
    </xf>
    <xf numFmtId="0" fontId="0" fillId="0" borderId="19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7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6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4" fillId="2" borderId="0" xfId="0" applyFont="1" applyFill="1" applyAlignment="1">
      <alignment horizontal="center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2"/>
  <sheetViews>
    <sheetView showGridLines="0" topLeftCell="A112" workbookViewId="0">
      <selection activeCell="AP104" sqref="AP104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7" t="s">
        <v>0</v>
      </c>
      <c r="AZ1" s="17" t="s">
        <v>1</v>
      </c>
      <c r="BA1" s="17" t="s">
        <v>2</v>
      </c>
      <c r="BB1" s="17" t="s">
        <v>1</v>
      </c>
      <c r="BT1" s="17" t="s">
        <v>3</v>
      </c>
      <c r="BU1" s="17" t="s">
        <v>3</v>
      </c>
      <c r="BV1" s="17" t="s">
        <v>4</v>
      </c>
    </row>
    <row r="2" spans="1:74" s="1" customFormat="1" ht="36.950000000000003" customHeight="1">
      <c r="AR2" s="231" t="s">
        <v>5</v>
      </c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s="1" customFormat="1" ht="24.95" customHeight="1">
      <c r="B4" s="21"/>
      <c r="D4" s="22" t="s">
        <v>9</v>
      </c>
      <c r="AR4" s="21"/>
      <c r="AS4" s="23" t="s">
        <v>10</v>
      </c>
      <c r="BS4" s="18" t="s">
        <v>11</v>
      </c>
    </row>
    <row r="5" spans="1:74" s="1" customFormat="1" ht="12" customHeight="1">
      <c r="B5" s="21"/>
      <c r="D5" s="24" t="s">
        <v>12</v>
      </c>
      <c r="K5" s="224" t="s">
        <v>13</v>
      </c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225"/>
      <c r="AK5" s="225"/>
      <c r="AL5" s="225"/>
      <c r="AM5" s="225"/>
      <c r="AN5" s="225"/>
      <c r="AO5" s="225"/>
      <c r="AR5" s="21"/>
      <c r="BS5" s="18" t="s">
        <v>6</v>
      </c>
    </row>
    <row r="6" spans="1:74" s="1" customFormat="1" ht="36.950000000000003" customHeight="1">
      <c r="B6" s="21"/>
      <c r="D6" s="26" t="s">
        <v>14</v>
      </c>
      <c r="K6" s="226" t="s">
        <v>15</v>
      </c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225"/>
      <c r="AF6" s="225"/>
      <c r="AG6" s="225"/>
      <c r="AH6" s="225"/>
      <c r="AI6" s="225"/>
      <c r="AJ6" s="225"/>
      <c r="AK6" s="225"/>
      <c r="AL6" s="225"/>
      <c r="AM6" s="225"/>
      <c r="AN6" s="225"/>
      <c r="AO6" s="225"/>
      <c r="AR6" s="21"/>
      <c r="BS6" s="18" t="s">
        <v>6</v>
      </c>
    </row>
    <row r="7" spans="1:74" s="1" customFormat="1" ht="12" customHeight="1">
      <c r="B7" s="21"/>
      <c r="D7" s="27" t="s">
        <v>16</v>
      </c>
      <c r="K7" s="25" t="s">
        <v>17</v>
      </c>
      <c r="AK7" s="27" t="s">
        <v>18</v>
      </c>
      <c r="AN7" s="25" t="s">
        <v>19</v>
      </c>
      <c r="AR7" s="21"/>
      <c r="BS7" s="18" t="s">
        <v>6</v>
      </c>
    </row>
    <row r="8" spans="1:74" s="1" customFormat="1" ht="12" customHeight="1">
      <c r="B8" s="21"/>
      <c r="D8" s="27" t="s">
        <v>20</v>
      </c>
      <c r="K8" s="25" t="s">
        <v>21</v>
      </c>
      <c r="AK8" s="27" t="s">
        <v>22</v>
      </c>
      <c r="AN8" s="25"/>
      <c r="AR8" s="21"/>
      <c r="BS8" s="18" t="s">
        <v>6</v>
      </c>
    </row>
    <row r="9" spans="1:74" s="1" customFormat="1" ht="29.25" customHeight="1">
      <c r="B9" s="21"/>
      <c r="D9" s="24" t="s">
        <v>23</v>
      </c>
      <c r="K9" s="28" t="s">
        <v>24</v>
      </c>
      <c r="AK9" s="24" t="s">
        <v>25</v>
      </c>
      <c r="AN9" s="28" t="s">
        <v>26</v>
      </c>
      <c r="AR9" s="21"/>
      <c r="BS9" s="18" t="s">
        <v>6</v>
      </c>
    </row>
    <row r="10" spans="1:74" s="1" customFormat="1" ht="12" customHeight="1">
      <c r="B10" s="21"/>
      <c r="D10" s="27" t="s">
        <v>27</v>
      </c>
      <c r="AK10" s="27" t="s">
        <v>28</v>
      </c>
      <c r="AN10" s="25" t="s">
        <v>29</v>
      </c>
      <c r="AR10" s="21"/>
      <c r="BS10" s="18" t="s">
        <v>6</v>
      </c>
    </row>
    <row r="11" spans="1:74" s="1" customFormat="1" ht="18.399999999999999" customHeight="1">
      <c r="B11" s="21"/>
      <c r="E11" s="25" t="s">
        <v>30</v>
      </c>
      <c r="AK11" s="27" t="s">
        <v>31</v>
      </c>
      <c r="AN11" s="25" t="s">
        <v>1</v>
      </c>
      <c r="AR11" s="21"/>
      <c r="BS11" s="18" t="s">
        <v>6</v>
      </c>
    </row>
    <row r="12" spans="1:74" s="1" customFormat="1" ht="6.95" customHeight="1">
      <c r="B12" s="21"/>
      <c r="AR12" s="21"/>
      <c r="BS12" s="18" t="s">
        <v>6</v>
      </c>
    </row>
    <row r="13" spans="1:74" s="1" customFormat="1" ht="12" customHeight="1">
      <c r="B13" s="21"/>
      <c r="D13" s="27" t="s">
        <v>32</v>
      </c>
      <c r="AK13" s="27" t="s">
        <v>28</v>
      </c>
      <c r="AN13" s="25" t="s">
        <v>1</v>
      </c>
      <c r="AR13" s="21"/>
      <c r="BS13" s="18" t="s">
        <v>6</v>
      </c>
    </row>
    <row r="14" spans="1:74" ht="12.75">
      <c r="B14" s="21"/>
      <c r="E14" s="25" t="s">
        <v>33</v>
      </c>
      <c r="AK14" s="27" t="s">
        <v>31</v>
      </c>
      <c r="AN14" s="25" t="s">
        <v>1</v>
      </c>
      <c r="AR14" s="21"/>
      <c r="BS14" s="18" t="s">
        <v>6</v>
      </c>
    </row>
    <row r="15" spans="1:74" s="1" customFormat="1" ht="6.95" customHeight="1">
      <c r="B15" s="21"/>
      <c r="AR15" s="21"/>
      <c r="BS15" s="18" t="s">
        <v>3</v>
      </c>
    </row>
    <row r="16" spans="1:74" s="1" customFormat="1" ht="12" customHeight="1">
      <c r="B16" s="21"/>
      <c r="D16" s="27" t="s">
        <v>34</v>
      </c>
      <c r="AK16" s="27" t="s">
        <v>28</v>
      </c>
      <c r="AN16" s="25" t="s">
        <v>1</v>
      </c>
      <c r="AR16" s="21"/>
      <c r="BS16" s="18" t="s">
        <v>3</v>
      </c>
    </row>
    <row r="17" spans="1:71" s="1" customFormat="1" ht="18.399999999999999" customHeight="1">
      <c r="B17" s="21"/>
      <c r="E17" s="25" t="s">
        <v>35</v>
      </c>
      <c r="AK17" s="27" t="s">
        <v>31</v>
      </c>
      <c r="AN17" s="25" t="s">
        <v>1</v>
      </c>
      <c r="AR17" s="21"/>
      <c r="BS17" s="18" t="s">
        <v>36</v>
      </c>
    </row>
    <row r="18" spans="1:71" s="1" customFormat="1" ht="6.95" customHeight="1">
      <c r="B18" s="21"/>
      <c r="AR18" s="21"/>
      <c r="BS18" s="18" t="s">
        <v>6</v>
      </c>
    </row>
    <row r="19" spans="1:71" s="1" customFormat="1" ht="12" customHeight="1">
      <c r="B19" s="21"/>
      <c r="D19" s="27" t="s">
        <v>37</v>
      </c>
      <c r="AK19" s="27" t="s">
        <v>28</v>
      </c>
      <c r="AN19" s="25" t="s">
        <v>1</v>
      </c>
      <c r="AR19" s="21"/>
      <c r="BS19" s="18" t="s">
        <v>6</v>
      </c>
    </row>
    <row r="20" spans="1:71" s="1" customFormat="1" ht="18.399999999999999" customHeight="1">
      <c r="B20" s="21"/>
      <c r="E20" s="25" t="s">
        <v>33</v>
      </c>
      <c r="AK20" s="27" t="s">
        <v>31</v>
      </c>
      <c r="AN20" s="25" t="s">
        <v>1</v>
      </c>
      <c r="AR20" s="21"/>
      <c r="BS20" s="18" t="s">
        <v>36</v>
      </c>
    </row>
    <row r="21" spans="1:71" s="1" customFormat="1" ht="6.95" customHeight="1">
      <c r="B21" s="21"/>
      <c r="AR21" s="21"/>
    </row>
    <row r="22" spans="1:71" s="1" customFormat="1" ht="12" customHeight="1">
      <c r="B22" s="21"/>
      <c r="D22" s="27" t="s">
        <v>38</v>
      </c>
      <c r="AR22" s="21"/>
    </row>
    <row r="23" spans="1:71" s="1" customFormat="1" ht="16.5" customHeight="1">
      <c r="B23" s="21"/>
      <c r="E23" s="227" t="s">
        <v>1</v>
      </c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R23" s="21"/>
    </row>
    <row r="24" spans="1:71" s="1" customFormat="1" ht="6.95" customHeight="1">
      <c r="B24" s="21"/>
      <c r="AR24" s="21"/>
    </row>
    <row r="25" spans="1:71" s="1" customFormat="1" ht="6.95" customHeight="1">
      <c r="B25" s="21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21"/>
    </row>
    <row r="26" spans="1:71" s="2" customFormat="1" ht="25.9" customHeight="1">
      <c r="A26" s="31"/>
      <c r="B26" s="32"/>
      <c r="C26" s="31"/>
      <c r="D26" s="33" t="s">
        <v>39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28"/>
      <c r="AL26" s="229"/>
      <c r="AM26" s="229"/>
      <c r="AN26" s="229"/>
      <c r="AO26" s="229"/>
      <c r="AP26" s="31"/>
      <c r="AQ26" s="31"/>
      <c r="AR26" s="32"/>
      <c r="BE26" s="31"/>
    </row>
    <row r="27" spans="1:71" s="2" customFormat="1" ht="6.95" customHeight="1">
      <c r="A27" s="31"/>
      <c r="B27" s="32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2"/>
      <c r="BE27" s="31"/>
    </row>
    <row r="28" spans="1:71" s="2" customFormat="1" ht="12.75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230" t="s">
        <v>40</v>
      </c>
      <c r="M28" s="230"/>
      <c r="N28" s="230"/>
      <c r="O28" s="230"/>
      <c r="P28" s="230"/>
      <c r="Q28" s="31"/>
      <c r="R28" s="31"/>
      <c r="S28" s="31"/>
      <c r="T28" s="31"/>
      <c r="U28" s="31"/>
      <c r="V28" s="31"/>
      <c r="W28" s="230" t="s">
        <v>41</v>
      </c>
      <c r="X28" s="230"/>
      <c r="Y28" s="230"/>
      <c r="Z28" s="230"/>
      <c r="AA28" s="230"/>
      <c r="AB28" s="230"/>
      <c r="AC28" s="230"/>
      <c r="AD28" s="230"/>
      <c r="AE28" s="230"/>
      <c r="AF28" s="31"/>
      <c r="AG28" s="31"/>
      <c r="AH28" s="31"/>
      <c r="AI28" s="31"/>
      <c r="AJ28" s="31"/>
      <c r="AK28" s="230" t="s">
        <v>42</v>
      </c>
      <c r="AL28" s="230"/>
      <c r="AM28" s="230"/>
      <c r="AN28" s="230"/>
      <c r="AO28" s="230"/>
      <c r="AP28" s="31"/>
      <c r="AQ28" s="31"/>
      <c r="AR28" s="32"/>
      <c r="BE28" s="31"/>
    </row>
    <row r="29" spans="1:71" s="3" customFormat="1" ht="14.45" customHeight="1">
      <c r="B29" s="36"/>
      <c r="D29" s="27" t="s">
        <v>43</v>
      </c>
      <c r="F29" s="27" t="s">
        <v>44</v>
      </c>
      <c r="L29" s="221">
        <v>0.21</v>
      </c>
      <c r="M29" s="222"/>
      <c r="N29" s="222"/>
      <c r="O29" s="222"/>
      <c r="P29" s="222"/>
      <c r="W29" s="223"/>
      <c r="X29" s="222"/>
      <c r="Y29" s="222"/>
      <c r="Z29" s="222"/>
      <c r="AA29" s="222"/>
      <c r="AB29" s="222"/>
      <c r="AC29" s="222"/>
      <c r="AD29" s="222"/>
      <c r="AE29" s="222"/>
      <c r="AK29" s="223"/>
      <c r="AL29" s="222"/>
      <c r="AM29" s="222"/>
      <c r="AN29" s="222"/>
      <c r="AO29" s="222"/>
      <c r="AR29" s="36"/>
    </row>
    <row r="30" spans="1:71" s="3" customFormat="1" ht="14.45" customHeight="1">
      <c r="B30" s="36"/>
      <c r="F30" s="27" t="s">
        <v>45</v>
      </c>
      <c r="L30" s="221">
        <v>0.15</v>
      </c>
      <c r="M30" s="222"/>
      <c r="N30" s="222"/>
      <c r="O30" s="222"/>
      <c r="P30" s="222"/>
      <c r="W30" s="223">
        <f>ROUND(BA94, 2)</f>
        <v>0</v>
      </c>
      <c r="X30" s="222"/>
      <c r="Y30" s="222"/>
      <c r="Z30" s="222"/>
      <c r="AA30" s="222"/>
      <c r="AB30" s="222"/>
      <c r="AC30" s="222"/>
      <c r="AD30" s="222"/>
      <c r="AE30" s="222"/>
      <c r="AK30" s="223">
        <f>ROUND(AW94, 2)</f>
        <v>0</v>
      </c>
      <c r="AL30" s="222"/>
      <c r="AM30" s="222"/>
      <c r="AN30" s="222"/>
      <c r="AO30" s="222"/>
      <c r="AR30" s="36"/>
    </row>
    <row r="31" spans="1:71" s="3" customFormat="1" ht="14.45" hidden="1" customHeight="1">
      <c r="B31" s="36"/>
      <c r="F31" s="27" t="s">
        <v>46</v>
      </c>
      <c r="L31" s="221">
        <v>0.21</v>
      </c>
      <c r="M31" s="222"/>
      <c r="N31" s="222"/>
      <c r="O31" s="222"/>
      <c r="P31" s="222"/>
      <c r="W31" s="223">
        <f>ROUND(BB94, 2)</f>
        <v>0</v>
      </c>
      <c r="X31" s="222"/>
      <c r="Y31" s="222"/>
      <c r="Z31" s="222"/>
      <c r="AA31" s="222"/>
      <c r="AB31" s="222"/>
      <c r="AC31" s="222"/>
      <c r="AD31" s="222"/>
      <c r="AE31" s="222"/>
      <c r="AK31" s="223">
        <v>0</v>
      </c>
      <c r="AL31" s="222"/>
      <c r="AM31" s="222"/>
      <c r="AN31" s="222"/>
      <c r="AO31" s="222"/>
      <c r="AR31" s="36"/>
    </row>
    <row r="32" spans="1:71" s="3" customFormat="1" ht="14.45" hidden="1" customHeight="1">
      <c r="B32" s="36"/>
      <c r="F32" s="27" t="s">
        <v>47</v>
      </c>
      <c r="L32" s="221">
        <v>0.15</v>
      </c>
      <c r="M32" s="222"/>
      <c r="N32" s="222"/>
      <c r="O32" s="222"/>
      <c r="P32" s="222"/>
      <c r="W32" s="223">
        <f>ROUND(BC94, 2)</f>
        <v>0</v>
      </c>
      <c r="X32" s="222"/>
      <c r="Y32" s="222"/>
      <c r="Z32" s="222"/>
      <c r="AA32" s="222"/>
      <c r="AB32" s="222"/>
      <c r="AC32" s="222"/>
      <c r="AD32" s="222"/>
      <c r="AE32" s="222"/>
      <c r="AK32" s="223">
        <v>0</v>
      </c>
      <c r="AL32" s="222"/>
      <c r="AM32" s="222"/>
      <c r="AN32" s="222"/>
      <c r="AO32" s="222"/>
      <c r="AR32" s="36"/>
    </row>
    <row r="33" spans="1:57" s="3" customFormat="1" ht="14.45" hidden="1" customHeight="1">
      <c r="B33" s="36"/>
      <c r="F33" s="27" t="s">
        <v>48</v>
      </c>
      <c r="L33" s="221">
        <v>0</v>
      </c>
      <c r="M33" s="222"/>
      <c r="N33" s="222"/>
      <c r="O33" s="222"/>
      <c r="P33" s="222"/>
      <c r="W33" s="223">
        <f>ROUND(BD94, 2)</f>
        <v>0</v>
      </c>
      <c r="X33" s="222"/>
      <c r="Y33" s="222"/>
      <c r="Z33" s="222"/>
      <c r="AA33" s="222"/>
      <c r="AB33" s="222"/>
      <c r="AC33" s="222"/>
      <c r="AD33" s="222"/>
      <c r="AE33" s="222"/>
      <c r="AK33" s="223">
        <v>0</v>
      </c>
      <c r="AL33" s="222"/>
      <c r="AM33" s="222"/>
      <c r="AN33" s="222"/>
      <c r="AO33" s="222"/>
      <c r="AR33" s="36"/>
    </row>
    <row r="34" spans="1:57" s="2" customFormat="1" ht="6.95" customHeight="1">
      <c r="A34" s="31"/>
      <c r="B34" s="32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2"/>
      <c r="BE34" s="31"/>
    </row>
    <row r="35" spans="1:57" s="2" customFormat="1" ht="25.9" customHeight="1">
      <c r="A35" s="31"/>
      <c r="B35" s="32"/>
      <c r="C35" s="37"/>
      <c r="D35" s="38" t="s">
        <v>49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50</v>
      </c>
      <c r="U35" s="39"/>
      <c r="V35" s="39"/>
      <c r="W35" s="39"/>
      <c r="X35" s="235" t="s">
        <v>51</v>
      </c>
      <c r="Y35" s="233"/>
      <c r="Z35" s="233"/>
      <c r="AA35" s="233"/>
      <c r="AB35" s="233"/>
      <c r="AC35" s="39"/>
      <c r="AD35" s="39"/>
      <c r="AE35" s="39"/>
      <c r="AF35" s="39"/>
      <c r="AG35" s="39"/>
      <c r="AH35" s="39"/>
      <c r="AI35" s="39"/>
      <c r="AJ35" s="39"/>
      <c r="AK35" s="232">
        <f>SUM(AK26:AK33)</f>
        <v>0</v>
      </c>
      <c r="AL35" s="233"/>
      <c r="AM35" s="233"/>
      <c r="AN35" s="233"/>
      <c r="AO35" s="234"/>
      <c r="AP35" s="37"/>
      <c r="AQ35" s="37"/>
      <c r="AR35" s="32"/>
      <c r="BE35" s="31"/>
    </row>
    <row r="36" spans="1:57" s="2" customFormat="1" ht="6.95" customHeight="1">
      <c r="A36" s="31"/>
      <c r="B36" s="32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2"/>
      <c r="BE36" s="31"/>
    </row>
    <row r="37" spans="1:57" s="2" customFormat="1" ht="14.45" customHeight="1">
      <c r="A37" s="31"/>
      <c r="B37" s="32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2"/>
      <c r="BE37" s="31"/>
    </row>
    <row r="38" spans="1:57" s="1" customFormat="1" ht="14.45" customHeight="1">
      <c r="B38" s="21"/>
      <c r="AR38" s="21"/>
    </row>
    <row r="39" spans="1:57" s="1" customFormat="1" ht="14.45" customHeight="1">
      <c r="B39" s="21"/>
      <c r="AR39" s="21"/>
    </row>
    <row r="40" spans="1:57" s="1" customFormat="1" ht="14.45" customHeight="1">
      <c r="B40" s="21"/>
      <c r="AR40" s="21"/>
    </row>
    <row r="41" spans="1:57" s="1" customFormat="1" ht="14.45" customHeight="1">
      <c r="B41" s="21"/>
      <c r="AR41" s="21"/>
    </row>
    <row r="42" spans="1:57" s="1" customFormat="1" ht="14.45" customHeight="1">
      <c r="B42" s="21"/>
      <c r="AR42" s="21"/>
    </row>
    <row r="43" spans="1:57" s="1" customFormat="1" ht="14.45" customHeight="1">
      <c r="B43" s="21"/>
      <c r="AR43" s="21"/>
    </row>
    <row r="44" spans="1:57" s="1" customFormat="1" ht="14.45" customHeight="1">
      <c r="B44" s="21"/>
      <c r="AR44" s="21"/>
    </row>
    <row r="45" spans="1:57" s="1" customFormat="1" ht="14.45" customHeight="1">
      <c r="B45" s="21"/>
      <c r="AR45" s="21"/>
    </row>
    <row r="46" spans="1:57" s="1" customFormat="1" ht="14.45" customHeight="1">
      <c r="B46" s="21"/>
      <c r="AR46" s="21"/>
    </row>
    <row r="47" spans="1:57" s="1" customFormat="1" ht="14.45" customHeight="1">
      <c r="B47" s="21"/>
      <c r="AR47" s="21"/>
    </row>
    <row r="48" spans="1:57" s="1" customFormat="1" ht="14.45" customHeight="1">
      <c r="B48" s="21"/>
      <c r="AR48" s="21"/>
    </row>
    <row r="49" spans="1:57" s="2" customFormat="1" ht="14.45" customHeight="1">
      <c r="B49" s="41"/>
      <c r="D49" s="42" t="s">
        <v>52</v>
      </c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2" t="s">
        <v>53</v>
      </c>
      <c r="AI49" s="43"/>
      <c r="AJ49" s="43"/>
      <c r="AK49" s="43"/>
      <c r="AL49" s="43"/>
      <c r="AM49" s="43"/>
      <c r="AN49" s="43"/>
      <c r="AO49" s="43"/>
      <c r="AR49" s="41"/>
    </row>
    <row r="50" spans="1:57">
      <c r="B50" s="21"/>
      <c r="AR50" s="21"/>
    </row>
    <row r="51" spans="1:57">
      <c r="B51" s="21"/>
      <c r="AR51" s="21"/>
    </row>
    <row r="52" spans="1:57">
      <c r="B52" s="21"/>
      <c r="AR52" s="21"/>
    </row>
    <row r="53" spans="1:57">
      <c r="B53" s="21"/>
      <c r="AR53" s="21"/>
    </row>
    <row r="54" spans="1:57">
      <c r="B54" s="21"/>
      <c r="AR54" s="21"/>
    </row>
    <row r="55" spans="1:57">
      <c r="B55" s="21"/>
      <c r="AR55" s="21"/>
    </row>
    <row r="56" spans="1:57">
      <c r="B56" s="21"/>
      <c r="AR56" s="21"/>
    </row>
    <row r="57" spans="1:57">
      <c r="B57" s="21"/>
      <c r="AR57" s="21"/>
    </row>
    <row r="58" spans="1:57">
      <c r="B58" s="21"/>
      <c r="AR58" s="21"/>
    </row>
    <row r="59" spans="1:57">
      <c r="B59" s="21"/>
      <c r="AR59" s="21"/>
    </row>
    <row r="60" spans="1:57" s="2" customFormat="1" ht="12.75">
      <c r="A60" s="31"/>
      <c r="B60" s="32"/>
      <c r="C60" s="31"/>
      <c r="D60" s="44" t="s">
        <v>54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4" t="s">
        <v>55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4" t="s">
        <v>54</v>
      </c>
      <c r="AI60" s="34"/>
      <c r="AJ60" s="34"/>
      <c r="AK60" s="34"/>
      <c r="AL60" s="34"/>
      <c r="AM60" s="44" t="s">
        <v>55</v>
      </c>
      <c r="AN60" s="34"/>
      <c r="AO60" s="34"/>
      <c r="AP60" s="31"/>
      <c r="AQ60" s="31"/>
      <c r="AR60" s="32"/>
      <c r="BE60" s="31"/>
    </row>
    <row r="61" spans="1:57">
      <c r="B61" s="21"/>
      <c r="AR61" s="21"/>
    </row>
    <row r="62" spans="1:57">
      <c r="B62" s="21"/>
      <c r="AR62" s="21"/>
    </row>
    <row r="63" spans="1:57">
      <c r="B63" s="21"/>
      <c r="AR63" s="21"/>
    </row>
    <row r="64" spans="1:57" s="2" customFormat="1" ht="12.75">
      <c r="A64" s="31"/>
      <c r="B64" s="32"/>
      <c r="C64" s="31"/>
      <c r="D64" s="42" t="s">
        <v>56</v>
      </c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2" t="s">
        <v>57</v>
      </c>
      <c r="AI64" s="45"/>
      <c r="AJ64" s="45"/>
      <c r="AK64" s="45"/>
      <c r="AL64" s="45"/>
      <c r="AM64" s="45"/>
      <c r="AN64" s="45"/>
      <c r="AO64" s="45"/>
      <c r="AP64" s="31"/>
      <c r="AQ64" s="31"/>
      <c r="AR64" s="32"/>
      <c r="BE64" s="31"/>
    </row>
    <row r="65" spans="1:57">
      <c r="B65" s="21"/>
      <c r="AR65" s="21"/>
    </row>
    <row r="66" spans="1:57">
      <c r="B66" s="21"/>
      <c r="AR66" s="21"/>
    </row>
    <row r="67" spans="1:57">
      <c r="B67" s="21"/>
      <c r="AR67" s="21"/>
    </row>
    <row r="68" spans="1:57">
      <c r="B68" s="21"/>
      <c r="AR68" s="21"/>
    </row>
    <row r="69" spans="1:57">
      <c r="B69" s="21"/>
      <c r="AR69" s="21"/>
    </row>
    <row r="70" spans="1:57">
      <c r="B70" s="21"/>
      <c r="AR70" s="21"/>
    </row>
    <row r="71" spans="1:57">
      <c r="B71" s="21"/>
      <c r="AR71" s="21"/>
    </row>
    <row r="72" spans="1:57">
      <c r="B72" s="21"/>
      <c r="AR72" s="21"/>
    </row>
    <row r="73" spans="1:57">
      <c r="B73" s="21"/>
      <c r="AR73" s="21"/>
    </row>
    <row r="74" spans="1:57">
      <c r="B74" s="21"/>
      <c r="AR74" s="21"/>
    </row>
    <row r="75" spans="1:57" s="2" customFormat="1" ht="12.75">
      <c r="A75" s="31"/>
      <c r="B75" s="32"/>
      <c r="C75" s="31"/>
      <c r="D75" s="44" t="s">
        <v>54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4" t="s">
        <v>55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4" t="s">
        <v>54</v>
      </c>
      <c r="AI75" s="34"/>
      <c r="AJ75" s="34"/>
      <c r="AK75" s="34"/>
      <c r="AL75" s="34"/>
      <c r="AM75" s="44" t="s">
        <v>55</v>
      </c>
      <c r="AN75" s="34"/>
      <c r="AO75" s="34"/>
      <c r="AP75" s="31"/>
      <c r="AQ75" s="31"/>
      <c r="AR75" s="32"/>
      <c r="BE75" s="31"/>
    </row>
    <row r="76" spans="1:57" s="2" customFormat="1">
      <c r="A76" s="31"/>
      <c r="B76" s="32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2"/>
      <c r="BE76" s="31"/>
    </row>
    <row r="77" spans="1:57" s="2" customFormat="1" ht="6.95" customHeight="1">
      <c r="A77" s="31"/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32"/>
      <c r="BE77" s="31"/>
    </row>
    <row r="81" spans="1:91" s="2" customFormat="1" ht="6.95" customHeight="1">
      <c r="A81" s="31"/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32"/>
      <c r="BE81" s="31"/>
    </row>
    <row r="82" spans="1:91" s="2" customFormat="1" ht="24.95" customHeight="1">
      <c r="A82" s="31"/>
      <c r="B82" s="32"/>
      <c r="C82" s="22" t="s">
        <v>58</v>
      </c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2"/>
      <c r="BE82" s="31"/>
    </row>
    <row r="83" spans="1:91" s="2" customFormat="1" ht="6.95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2"/>
      <c r="BE83" s="31"/>
    </row>
    <row r="84" spans="1:91" s="4" customFormat="1" ht="12" customHeight="1">
      <c r="B84" s="50"/>
      <c r="C84" s="27" t="s">
        <v>12</v>
      </c>
      <c r="L84" s="4" t="str">
        <f>K5</f>
        <v>2019_001_b-JK</v>
      </c>
      <c r="AR84" s="50"/>
    </row>
    <row r="85" spans="1:91" s="5" customFormat="1" ht="36.950000000000003" customHeight="1">
      <c r="B85" s="51"/>
      <c r="C85" s="52" t="s">
        <v>14</v>
      </c>
      <c r="L85" s="202" t="str">
        <f>K6</f>
        <v>Hala pro tenisový kurt na p.č. 1819/510</v>
      </c>
      <c r="M85" s="203"/>
      <c r="N85" s="203"/>
      <c r="O85" s="203"/>
      <c r="P85" s="203"/>
      <c r="Q85" s="203"/>
      <c r="R85" s="203"/>
      <c r="S85" s="203"/>
      <c r="T85" s="203"/>
      <c r="U85" s="203"/>
      <c r="V85" s="203"/>
      <c r="W85" s="203"/>
      <c r="X85" s="203"/>
      <c r="Y85" s="203"/>
      <c r="Z85" s="203"/>
      <c r="AA85" s="203"/>
      <c r="AB85" s="203"/>
      <c r="AC85" s="203"/>
      <c r="AD85" s="203"/>
      <c r="AE85" s="203"/>
      <c r="AF85" s="203"/>
      <c r="AG85" s="203"/>
      <c r="AH85" s="203"/>
      <c r="AI85" s="203"/>
      <c r="AJ85" s="203"/>
      <c r="AK85" s="203"/>
      <c r="AL85" s="203"/>
      <c r="AM85" s="203"/>
      <c r="AN85" s="203"/>
      <c r="AO85" s="203"/>
      <c r="AR85" s="51"/>
    </row>
    <row r="86" spans="1:91" s="2" customFormat="1" ht="6.95" customHeight="1">
      <c r="A86" s="31"/>
      <c r="B86" s="32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2"/>
      <c r="BE86" s="31"/>
    </row>
    <row r="87" spans="1:91" s="2" customFormat="1" ht="12" customHeight="1">
      <c r="A87" s="31"/>
      <c r="B87" s="32"/>
      <c r="C87" s="27" t="s">
        <v>20</v>
      </c>
      <c r="D87" s="31"/>
      <c r="E87" s="31"/>
      <c r="F87" s="31"/>
      <c r="G87" s="31"/>
      <c r="H87" s="31"/>
      <c r="I87" s="31"/>
      <c r="J87" s="31"/>
      <c r="K87" s="31"/>
      <c r="L87" s="53" t="str">
        <f>IF(K8="","",K8)</f>
        <v>Buštěhrad</v>
      </c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27" t="s">
        <v>22</v>
      </c>
      <c r="AJ87" s="31"/>
      <c r="AK87" s="31"/>
      <c r="AL87" s="31"/>
      <c r="AM87" s="204" t="str">
        <f>IF(AN8= "","",AN8)</f>
        <v/>
      </c>
      <c r="AN87" s="204"/>
      <c r="AO87" s="31"/>
      <c r="AP87" s="31"/>
      <c r="AQ87" s="31"/>
      <c r="AR87" s="32"/>
      <c r="BE87" s="31"/>
    </row>
    <row r="88" spans="1:91" s="2" customFormat="1" ht="6.95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2"/>
      <c r="BE88" s="31"/>
    </row>
    <row r="89" spans="1:91" s="2" customFormat="1" ht="25.7" customHeight="1">
      <c r="A89" s="31"/>
      <c r="B89" s="32"/>
      <c r="C89" s="27" t="s">
        <v>27</v>
      </c>
      <c r="D89" s="31"/>
      <c r="E89" s="31"/>
      <c r="F89" s="31"/>
      <c r="G89" s="31"/>
      <c r="H89" s="31"/>
      <c r="I89" s="31"/>
      <c r="J89" s="31"/>
      <c r="K89" s="31"/>
      <c r="L89" s="4" t="str">
        <f>IF(E11= "","",E11)</f>
        <v>Tenisový klub Tenisek Buštěhrad, z.s.</v>
      </c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27" t="s">
        <v>34</v>
      </c>
      <c r="AJ89" s="31"/>
      <c r="AK89" s="31"/>
      <c r="AL89" s="31"/>
      <c r="AM89" s="205" t="str">
        <f>IF(E17="","",E17)</f>
        <v>Ing. arch P. Pašek, Ing. arch J. Zelenka</v>
      </c>
      <c r="AN89" s="206"/>
      <c r="AO89" s="206"/>
      <c r="AP89" s="206"/>
      <c r="AQ89" s="31"/>
      <c r="AR89" s="32"/>
      <c r="AS89" s="207" t="s">
        <v>59</v>
      </c>
      <c r="AT89" s="208"/>
      <c r="AU89" s="55"/>
      <c r="AV89" s="55"/>
      <c r="AW89" s="55"/>
      <c r="AX89" s="55"/>
      <c r="AY89" s="55"/>
      <c r="AZ89" s="55"/>
      <c r="BA89" s="55"/>
      <c r="BB89" s="55"/>
      <c r="BC89" s="55"/>
      <c r="BD89" s="56"/>
      <c r="BE89" s="31"/>
    </row>
    <row r="90" spans="1:91" s="2" customFormat="1" ht="15.2" customHeight="1">
      <c r="A90" s="31"/>
      <c r="B90" s="32"/>
      <c r="C90" s="27" t="s">
        <v>32</v>
      </c>
      <c r="D90" s="31"/>
      <c r="E90" s="31"/>
      <c r="F90" s="31"/>
      <c r="G90" s="31"/>
      <c r="H90" s="31"/>
      <c r="I90" s="31"/>
      <c r="J90" s="31"/>
      <c r="K90" s="31"/>
      <c r="L90" s="4" t="str">
        <f>IF(E14="","",E14)</f>
        <v xml:space="preserve"> </v>
      </c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27" t="s">
        <v>37</v>
      </c>
      <c r="AJ90" s="31"/>
      <c r="AK90" s="31"/>
      <c r="AL90" s="31"/>
      <c r="AM90" s="205" t="str">
        <f>IF(E20="","",E20)</f>
        <v xml:space="preserve"> </v>
      </c>
      <c r="AN90" s="206"/>
      <c r="AO90" s="206"/>
      <c r="AP90" s="206"/>
      <c r="AQ90" s="31"/>
      <c r="AR90" s="32"/>
      <c r="AS90" s="209"/>
      <c r="AT90" s="210"/>
      <c r="AU90" s="57"/>
      <c r="AV90" s="57"/>
      <c r="AW90" s="57"/>
      <c r="AX90" s="57"/>
      <c r="AY90" s="57"/>
      <c r="AZ90" s="57"/>
      <c r="BA90" s="57"/>
      <c r="BB90" s="57"/>
      <c r="BC90" s="57"/>
      <c r="BD90" s="58"/>
      <c r="BE90" s="31"/>
    </row>
    <row r="91" spans="1:91" s="2" customFormat="1" ht="10.9" customHeight="1">
      <c r="A91" s="31"/>
      <c r="B91" s="32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2"/>
      <c r="AS91" s="209"/>
      <c r="AT91" s="210"/>
      <c r="AU91" s="57"/>
      <c r="AV91" s="57"/>
      <c r="AW91" s="57"/>
      <c r="AX91" s="57"/>
      <c r="AY91" s="57"/>
      <c r="AZ91" s="57"/>
      <c r="BA91" s="57"/>
      <c r="BB91" s="57"/>
      <c r="BC91" s="57"/>
      <c r="BD91" s="58"/>
      <c r="BE91" s="31"/>
    </row>
    <row r="92" spans="1:91" s="2" customFormat="1" ht="29.25" customHeight="1">
      <c r="A92" s="31"/>
      <c r="B92" s="32"/>
      <c r="C92" s="211" t="s">
        <v>60</v>
      </c>
      <c r="D92" s="212"/>
      <c r="E92" s="212"/>
      <c r="F92" s="212"/>
      <c r="G92" s="212"/>
      <c r="H92" s="59"/>
      <c r="I92" s="213" t="s">
        <v>61</v>
      </c>
      <c r="J92" s="212"/>
      <c r="K92" s="212"/>
      <c r="L92" s="212"/>
      <c r="M92" s="212"/>
      <c r="N92" s="212"/>
      <c r="O92" s="212"/>
      <c r="P92" s="212"/>
      <c r="Q92" s="212"/>
      <c r="R92" s="212"/>
      <c r="S92" s="212"/>
      <c r="T92" s="212"/>
      <c r="U92" s="212"/>
      <c r="V92" s="212"/>
      <c r="W92" s="212"/>
      <c r="X92" s="212"/>
      <c r="Y92" s="212"/>
      <c r="Z92" s="212"/>
      <c r="AA92" s="212"/>
      <c r="AB92" s="212"/>
      <c r="AC92" s="212"/>
      <c r="AD92" s="212"/>
      <c r="AE92" s="212"/>
      <c r="AF92" s="212"/>
      <c r="AG92" s="215" t="s">
        <v>62</v>
      </c>
      <c r="AH92" s="212"/>
      <c r="AI92" s="212"/>
      <c r="AJ92" s="212"/>
      <c r="AK92" s="212"/>
      <c r="AL92" s="212"/>
      <c r="AM92" s="212"/>
      <c r="AN92" s="213" t="s">
        <v>63</v>
      </c>
      <c r="AO92" s="212"/>
      <c r="AP92" s="214"/>
      <c r="AQ92" s="60" t="s">
        <v>64</v>
      </c>
      <c r="AR92" s="32"/>
      <c r="AS92" s="61" t="s">
        <v>65</v>
      </c>
      <c r="AT92" s="62" t="s">
        <v>66</v>
      </c>
      <c r="AU92" s="62" t="s">
        <v>67</v>
      </c>
      <c r="AV92" s="62" t="s">
        <v>68</v>
      </c>
      <c r="AW92" s="62" t="s">
        <v>69</v>
      </c>
      <c r="AX92" s="62" t="s">
        <v>70</v>
      </c>
      <c r="AY92" s="62" t="s">
        <v>71</v>
      </c>
      <c r="AZ92" s="62" t="s">
        <v>72</v>
      </c>
      <c r="BA92" s="62" t="s">
        <v>73</v>
      </c>
      <c r="BB92" s="62" t="s">
        <v>74</v>
      </c>
      <c r="BC92" s="62" t="s">
        <v>75</v>
      </c>
      <c r="BD92" s="63" t="s">
        <v>76</v>
      </c>
      <c r="BE92" s="31"/>
    </row>
    <row r="93" spans="1:91" s="2" customFormat="1" ht="10.9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2"/>
      <c r="AS93" s="64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6"/>
      <c r="BE93" s="31"/>
    </row>
    <row r="94" spans="1:91" s="6" customFormat="1" ht="32.450000000000003" customHeight="1">
      <c r="B94" s="67"/>
      <c r="C94" s="68" t="s">
        <v>77</v>
      </c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219">
        <v>0</v>
      </c>
      <c r="AH94" s="219"/>
      <c r="AI94" s="219"/>
      <c r="AJ94" s="219"/>
      <c r="AK94" s="219"/>
      <c r="AL94" s="219"/>
      <c r="AM94" s="219"/>
      <c r="AN94" s="220">
        <v>0</v>
      </c>
      <c r="AO94" s="220"/>
      <c r="AP94" s="220"/>
      <c r="AQ94" s="71" t="s">
        <v>1</v>
      </c>
      <c r="AR94" s="67"/>
      <c r="AS94" s="72">
        <f>ROUND(SUM(AS95:AS100),2)</f>
        <v>0</v>
      </c>
      <c r="AT94" s="73">
        <f t="shared" ref="AT94:AT100" si="0">ROUND(SUM(AV94:AW94),2)</f>
        <v>0</v>
      </c>
      <c r="AU94" s="74">
        <f>ROUND(SUM(AU95:AU100),5)</f>
        <v>2087.1190799999999</v>
      </c>
      <c r="AV94" s="73">
        <f>ROUND(AZ94*L29,2)</f>
        <v>0</v>
      </c>
      <c r="AW94" s="73">
        <f>ROUND(BA94*L30,2)</f>
        <v>0</v>
      </c>
      <c r="AX94" s="73">
        <f>ROUND(BB94*L29,2)</f>
        <v>0</v>
      </c>
      <c r="AY94" s="73">
        <f>ROUND(BC94*L30,2)</f>
        <v>0</v>
      </c>
      <c r="AZ94" s="73">
        <f>ROUND(SUM(AZ95:AZ100),2)</f>
        <v>0</v>
      </c>
      <c r="BA94" s="73">
        <f>ROUND(SUM(BA95:BA100),2)</f>
        <v>0</v>
      </c>
      <c r="BB94" s="73">
        <f>ROUND(SUM(BB95:BB100),2)</f>
        <v>0</v>
      </c>
      <c r="BC94" s="73">
        <f>ROUND(SUM(BC95:BC100),2)</f>
        <v>0</v>
      </c>
      <c r="BD94" s="75">
        <f>ROUND(SUM(BD95:BD100),2)</f>
        <v>0</v>
      </c>
      <c r="BS94" s="76" t="s">
        <v>78</v>
      </c>
      <c r="BT94" s="76" t="s">
        <v>79</v>
      </c>
      <c r="BU94" s="77" t="s">
        <v>80</v>
      </c>
      <c r="BV94" s="76" t="s">
        <v>81</v>
      </c>
      <c r="BW94" s="76" t="s">
        <v>4</v>
      </c>
      <c r="BX94" s="76" t="s">
        <v>82</v>
      </c>
      <c r="CL94" s="76" t="s">
        <v>17</v>
      </c>
    </row>
    <row r="95" spans="1:91" s="7" customFormat="1" ht="16.5" customHeight="1">
      <c r="A95" s="78" t="s">
        <v>83</v>
      </c>
      <c r="B95" s="79"/>
      <c r="C95" s="80"/>
      <c r="D95" s="218" t="s">
        <v>84</v>
      </c>
      <c r="E95" s="218"/>
      <c r="F95" s="218"/>
      <c r="G95" s="218"/>
      <c r="H95" s="218"/>
      <c r="I95" s="81"/>
      <c r="J95" s="218" t="s">
        <v>85</v>
      </c>
      <c r="K95" s="218"/>
      <c r="L95" s="218"/>
      <c r="M95" s="218"/>
      <c r="N95" s="218"/>
      <c r="O95" s="218"/>
      <c r="P95" s="218"/>
      <c r="Q95" s="218"/>
      <c r="R95" s="218"/>
      <c r="S95" s="218"/>
      <c r="T95" s="218"/>
      <c r="U95" s="218"/>
      <c r="V95" s="218"/>
      <c r="W95" s="218"/>
      <c r="X95" s="218"/>
      <c r="Y95" s="218"/>
      <c r="Z95" s="218"/>
      <c r="AA95" s="218"/>
      <c r="AB95" s="218"/>
      <c r="AC95" s="218"/>
      <c r="AD95" s="218"/>
      <c r="AE95" s="218"/>
      <c r="AF95" s="218"/>
      <c r="AG95" s="216">
        <v>0</v>
      </c>
      <c r="AH95" s="217"/>
      <c r="AI95" s="217"/>
      <c r="AJ95" s="217"/>
      <c r="AK95" s="217"/>
      <c r="AL95" s="217"/>
      <c r="AM95" s="217"/>
      <c r="AN95" s="216">
        <v>0</v>
      </c>
      <c r="AO95" s="217"/>
      <c r="AP95" s="217"/>
      <c r="AQ95" s="82" t="s">
        <v>86</v>
      </c>
      <c r="AR95" s="79"/>
      <c r="AS95" s="83">
        <v>0</v>
      </c>
      <c r="AT95" s="84">
        <f t="shared" si="0"/>
        <v>0</v>
      </c>
      <c r="AU95" s="85">
        <f>'SO 01 - Architektonické a...'!P123</f>
        <v>1603.2715979999996</v>
      </c>
      <c r="AV95" s="84">
        <f>'SO 01 - Architektonické a...'!J33</f>
        <v>0</v>
      </c>
      <c r="AW95" s="84">
        <f>'SO 01 - Architektonické a...'!J34</f>
        <v>0</v>
      </c>
      <c r="AX95" s="84">
        <f>'SO 01 - Architektonické a...'!J35</f>
        <v>0</v>
      </c>
      <c r="AY95" s="84">
        <f>'SO 01 - Architektonické a...'!J36</f>
        <v>0</v>
      </c>
      <c r="AZ95" s="84">
        <f>'SO 01 - Architektonické a...'!F33</f>
        <v>0</v>
      </c>
      <c r="BA95" s="84">
        <f>'SO 01 - Architektonické a...'!F34</f>
        <v>0</v>
      </c>
      <c r="BB95" s="84">
        <f>'SO 01 - Architektonické a...'!F35</f>
        <v>0</v>
      </c>
      <c r="BC95" s="84">
        <f>'SO 01 - Architektonické a...'!F36</f>
        <v>0</v>
      </c>
      <c r="BD95" s="86">
        <f>'SO 01 - Architektonické a...'!F37</f>
        <v>0</v>
      </c>
      <c r="BT95" s="87" t="s">
        <v>87</v>
      </c>
      <c r="BV95" s="87" t="s">
        <v>81</v>
      </c>
      <c r="BW95" s="87" t="s">
        <v>88</v>
      </c>
      <c r="BX95" s="87" t="s">
        <v>4</v>
      </c>
      <c r="CL95" s="87" t="s">
        <v>1</v>
      </c>
      <c r="CM95" s="87" t="s">
        <v>89</v>
      </c>
    </row>
    <row r="96" spans="1:91" s="7" customFormat="1" ht="16.5" customHeight="1">
      <c r="A96" s="78" t="s">
        <v>83</v>
      </c>
      <c r="B96" s="79"/>
      <c r="C96" s="80"/>
      <c r="D96" s="218" t="s">
        <v>90</v>
      </c>
      <c r="E96" s="218"/>
      <c r="F96" s="218"/>
      <c r="G96" s="218"/>
      <c r="H96" s="218"/>
      <c r="I96" s="81"/>
      <c r="J96" s="218" t="s">
        <v>91</v>
      </c>
      <c r="K96" s="218"/>
      <c r="L96" s="218"/>
      <c r="M96" s="218"/>
      <c r="N96" s="218"/>
      <c r="O96" s="218"/>
      <c r="P96" s="218"/>
      <c r="Q96" s="218"/>
      <c r="R96" s="218"/>
      <c r="S96" s="218"/>
      <c r="T96" s="218"/>
      <c r="U96" s="218"/>
      <c r="V96" s="218"/>
      <c r="W96" s="218"/>
      <c r="X96" s="218"/>
      <c r="Y96" s="218"/>
      <c r="Z96" s="218"/>
      <c r="AA96" s="218"/>
      <c r="AB96" s="218"/>
      <c r="AC96" s="218"/>
      <c r="AD96" s="218"/>
      <c r="AE96" s="218"/>
      <c r="AF96" s="218"/>
      <c r="AG96" s="216">
        <v>0</v>
      </c>
      <c r="AH96" s="217"/>
      <c r="AI96" s="217"/>
      <c r="AJ96" s="217"/>
      <c r="AK96" s="217"/>
      <c r="AL96" s="217"/>
      <c r="AM96" s="217"/>
      <c r="AN96" s="216">
        <v>0</v>
      </c>
      <c r="AO96" s="217"/>
      <c r="AP96" s="217"/>
      <c r="AQ96" s="82" t="s">
        <v>86</v>
      </c>
      <c r="AR96" s="79"/>
      <c r="AS96" s="83">
        <v>0</v>
      </c>
      <c r="AT96" s="84">
        <f t="shared" si="0"/>
        <v>0</v>
      </c>
      <c r="AU96" s="85">
        <f>'SO 02 - Tenisová hala 18x...'!P124</f>
        <v>38.894769999999994</v>
      </c>
      <c r="AV96" s="84">
        <f>'SO 02 - Tenisová hala 18x...'!J33</f>
        <v>0</v>
      </c>
      <c r="AW96" s="84">
        <f>'SO 02 - Tenisová hala 18x...'!J34</f>
        <v>0</v>
      </c>
      <c r="AX96" s="84">
        <f>'SO 02 - Tenisová hala 18x...'!J35</f>
        <v>0</v>
      </c>
      <c r="AY96" s="84">
        <f>'SO 02 - Tenisová hala 18x...'!J36</f>
        <v>0</v>
      </c>
      <c r="AZ96" s="84">
        <f>'SO 02 - Tenisová hala 18x...'!F33</f>
        <v>0</v>
      </c>
      <c r="BA96" s="84">
        <f>'SO 02 - Tenisová hala 18x...'!F34</f>
        <v>0</v>
      </c>
      <c r="BB96" s="84">
        <f>'SO 02 - Tenisová hala 18x...'!F35</f>
        <v>0</v>
      </c>
      <c r="BC96" s="84">
        <f>'SO 02 - Tenisová hala 18x...'!F36</f>
        <v>0</v>
      </c>
      <c r="BD96" s="86">
        <f>'SO 02 - Tenisová hala 18x...'!F37</f>
        <v>0</v>
      </c>
      <c r="BT96" s="87" t="s">
        <v>87</v>
      </c>
      <c r="BV96" s="87" t="s">
        <v>81</v>
      </c>
      <c r="BW96" s="87" t="s">
        <v>92</v>
      </c>
      <c r="BX96" s="87" t="s">
        <v>4</v>
      </c>
      <c r="CL96" s="87" t="s">
        <v>1</v>
      </c>
      <c r="CM96" s="87" t="s">
        <v>89</v>
      </c>
    </row>
    <row r="97" spans="1:91" s="7" customFormat="1" ht="16.5" customHeight="1">
      <c r="A97" s="78" t="s">
        <v>83</v>
      </c>
      <c r="B97" s="79"/>
      <c r="C97" s="80"/>
      <c r="D97" s="218" t="s">
        <v>93</v>
      </c>
      <c r="E97" s="218"/>
      <c r="F97" s="218"/>
      <c r="G97" s="218"/>
      <c r="H97" s="218"/>
      <c r="I97" s="81"/>
      <c r="J97" s="218" t="s">
        <v>94</v>
      </c>
      <c r="K97" s="218"/>
      <c r="L97" s="218"/>
      <c r="M97" s="218"/>
      <c r="N97" s="218"/>
      <c r="O97" s="218"/>
      <c r="P97" s="218"/>
      <c r="Q97" s="218"/>
      <c r="R97" s="218"/>
      <c r="S97" s="218"/>
      <c r="T97" s="218"/>
      <c r="U97" s="218"/>
      <c r="V97" s="218"/>
      <c r="W97" s="218"/>
      <c r="X97" s="218"/>
      <c r="Y97" s="218"/>
      <c r="Z97" s="218"/>
      <c r="AA97" s="218"/>
      <c r="AB97" s="218"/>
      <c r="AC97" s="218"/>
      <c r="AD97" s="218"/>
      <c r="AE97" s="218"/>
      <c r="AF97" s="218"/>
      <c r="AG97" s="216">
        <v>0</v>
      </c>
      <c r="AH97" s="217"/>
      <c r="AI97" s="217"/>
      <c r="AJ97" s="217"/>
      <c r="AK97" s="217"/>
      <c r="AL97" s="217"/>
      <c r="AM97" s="217"/>
      <c r="AN97" s="216">
        <v>0</v>
      </c>
      <c r="AO97" s="217"/>
      <c r="AP97" s="217"/>
      <c r="AQ97" s="82" t="s">
        <v>86</v>
      </c>
      <c r="AR97" s="79"/>
      <c r="AS97" s="83">
        <v>0</v>
      </c>
      <c r="AT97" s="84">
        <f t="shared" si="0"/>
        <v>0</v>
      </c>
      <c r="AU97" s="85">
        <f>'SO 03 - Odvedení dešťovýc...'!P124</f>
        <v>262.88677000000001</v>
      </c>
      <c r="AV97" s="84">
        <f>'SO 03 - Odvedení dešťovýc...'!J33</f>
        <v>0</v>
      </c>
      <c r="AW97" s="84">
        <f>'SO 03 - Odvedení dešťovýc...'!J34</f>
        <v>0</v>
      </c>
      <c r="AX97" s="84">
        <f>'SO 03 - Odvedení dešťovýc...'!J35</f>
        <v>0</v>
      </c>
      <c r="AY97" s="84">
        <f>'SO 03 - Odvedení dešťovýc...'!J36</f>
        <v>0</v>
      </c>
      <c r="AZ97" s="84">
        <f>'SO 03 - Odvedení dešťovýc...'!F33</f>
        <v>0</v>
      </c>
      <c r="BA97" s="84">
        <f>'SO 03 - Odvedení dešťovýc...'!F34</f>
        <v>0</v>
      </c>
      <c r="BB97" s="84">
        <f>'SO 03 - Odvedení dešťovýc...'!F35</f>
        <v>0</v>
      </c>
      <c r="BC97" s="84">
        <f>'SO 03 - Odvedení dešťovýc...'!F36</f>
        <v>0</v>
      </c>
      <c r="BD97" s="86">
        <f>'SO 03 - Odvedení dešťovýc...'!F37</f>
        <v>0</v>
      </c>
      <c r="BT97" s="87" t="s">
        <v>87</v>
      </c>
      <c r="BV97" s="87" t="s">
        <v>81</v>
      </c>
      <c r="BW97" s="87" t="s">
        <v>95</v>
      </c>
      <c r="BX97" s="87" t="s">
        <v>4</v>
      </c>
      <c r="CL97" s="87" t="s">
        <v>1</v>
      </c>
      <c r="CM97" s="87" t="s">
        <v>89</v>
      </c>
    </row>
    <row r="98" spans="1:91" s="7" customFormat="1" ht="16.5" customHeight="1">
      <c r="A98" s="78" t="s">
        <v>83</v>
      </c>
      <c r="B98" s="79"/>
      <c r="C98" s="80"/>
      <c r="D98" s="218" t="s">
        <v>96</v>
      </c>
      <c r="E98" s="218"/>
      <c r="F98" s="218"/>
      <c r="G98" s="218"/>
      <c r="H98" s="218"/>
      <c r="I98" s="81"/>
      <c r="J98" s="218" t="s">
        <v>97</v>
      </c>
      <c r="K98" s="218"/>
      <c r="L98" s="218"/>
      <c r="M98" s="218"/>
      <c r="N98" s="218"/>
      <c r="O98" s="218"/>
      <c r="P98" s="218"/>
      <c r="Q98" s="218"/>
      <c r="R98" s="218"/>
      <c r="S98" s="218"/>
      <c r="T98" s="218"/>
      <c r="U98" s="218"/>
      <c r="V98" s="218"/>
      <c r="W98" s="218"/>
      <c r="X98" s="218"/>
      <c r="Y98" s="218"/>
      <c r="Z98" s="218"/>
      <c r="AA98" s="218"/>
      <c r="AB98" s="218"/>
      <c r="AC98" s="218"/>
      <c r="AD98" s="218"/>
      <c r="AE98" s="218"/>
      <c r="AF98" s="218"/>
      <c r="AG98" s="216">
        <v>0</v>
      </c>
      <c r="AH98" s="217"/>
      <c r="AI98" s="217"/>
      <c r="AJ98" s="217"/>
      <c r="AK98" s="217"/>
      <c r="AL98" s="217"/>
      <c r="AM98" s="217"/>
      <c r="AN98" s="216">
        <v>0</v>
      </c>
      <c r="AO98" s="217"/>
      <c r="AP98" s="217"/>
      <c r="AQ98" s="82" t="s">
        <v>86</v>
      </c>
      <c r="AR98" s="79"/>
      <c r="AS98" s="83">
        <v>0</v>
      </c>
      <c r="AT98" s="84">
        <f t="shared" si="0"/>
        <v>0</v>
      </c>
      <c r="AU98" s="85">
        <f>'SO 04 - Zpevněné plochy'!P120</f>
        <v>127.597337</v>
      </c>
      <c r="AV98" s="84">
        <f>'SO 04 - Zpevněné plochy'!J33</f>
        <v>0</v>
      </c>
      <c r="AW98" s="84">
        <f>'SO 04 - Zpevněné plochy'!J34</f>
        <v>0</v>
      </c>
      <c r="AX98" s="84">
        <f>'SO 04 - Zpevněné plochy'!J35</f>
        <v>0</v>
      </c>
      <c r="AY98" s="84">
        <f>'SO 04 - Zpevněné plochy'!J36</f>
        <v>0</v>
      </c>
      <c r="AZ98" s="84">
        <f>'SO 04 - Zpevněné plochy'!F33</f>
        <v>0</v>
      </c>
      <c r="BA98" s="84">
        <f>'SO 04 - Zpevněné plochy'!F34</f>
        <v>0</v>
      </c>
      <c r="BB98" s="84">
        <f>'SO 04 - Zpevněné plochy'!F35</f>
        <v>0</v>
      </c>
      <c r="BC98" s="84">
        <f>'SO 04 - Zpevněné plochy'!F36</f>
        <v>0</v>
      </c>
      <c r="BD98" s="86">
        <f>'SO 04 - Zpevněné plochy'!F37</f>
        <v>0</v>
      </c>
      <c r="BT98" s="87" t="s">
        <v>87</v>
      </c>
      <c r="BV98" s="87" t="s">
        <v>81</v>
      </c>
      <c r="BW98" s="87" t="s">
        <v>98</v>
      </c>
      <c r="BX98" s="87" t="s">
        <v>4</v>
      </c>
      <c r="CL98" s="87" t="s">
        <v>1</v>
      </c>
      <c r="CM98" s="87" t="s">
        <v>89</v>
      </c>
    </row>
    <row r="99" spans="1:91" s="7" customFormat="1" ht="16.5" customHeight="1">
      <c r="A99" s="78" t="s">
        <v>83</v>
      </c>
      <c r="B99" s="79"/>
      <c r="C99" s="80"/>
      <c r="D99" s="218" t="s">
        <v>99</v>
      </c>
      <c r="E99" s="218"/>
      <c r="F99" s="218"/>
      <c r="G99" s="218"/>
      <c r="H99" s="218"/>
      <c r="I99" s="81"/>
      <c r="J99" s="218" t="s">
        <v>100</v>
      </c>
      <c r="K99" s="218"/>
      <c r="L99" s="218"/>
      <c r="M99" s="218"/>
      <c r="N99" s="218"/>
      <c r="O99" s="218"/>
      <c r="P99" s="218"/>
      <c r="Q99" s="218"/>
      <c r="R99" s="218"/>
      <c r="S99" s="218"/>
      <c r="T99" s="218"/>
      <c r="U99" s="218"/>
      <c r="V99" s="218"/>
      <c r="W99" s="218"/>
      <c r="X99" s="218"/>
      <c r="Y99" s="218"/>
      <c r="Z99" s="218"/>
      <c r="AA99" s="218"/>
      <c r="AB99" s="218"/>
      <c r="AC99" s="218"/>
      <c r="AD99" s="218"/>
      <c r="AE99" s="218"/>
      <c r="AF99" s="218"/>
      <c r="AG99" s="216">
        <v>0</v>
      </c>
      <c r="AH99" s="217"/>
      <c r="AI99" s="217"/>
      <c r="AJ99" s="217"/>
      <c r="AK99" s="217"/>
      <c r="AL99" s="217"/>
      <c r="AM99" s="217"/>
      <c r="AN99" s="216">
        <v>0</v>
      </c>
      <c r="AO99" s="217"/>
      <c r="AP99" s="217"/>
      <c r="AQ99" s="82" t="s">
        <v>86</v>
      </c>
      <c r="AR99" s="79"/>
      <c r="AS99" s="83">
        <v>0</v>
      </c>
      <c r="AT99" s="84">
        <f t="shared" si="0"/>
        <v>0</v>
      </c>
      <c r="AU99" s="85">
        <f>'SO 05 - Přípojky inženýrs...'!P122</f>
        <v>54.468599999999995</v>
      </c>
      <c r="AV99" s="84">
        <f>'SO 05 - Přípojky inženýrs...'!J33</f>
        <v>0</v>
      </c>
      <c r="AW99" s="84">
        <f>'SO 05 - Přípojky inženýrs...'!J34</f>
        <v>0</v>
      </c>
      <c r="AX99" s="84">
        <f>'SO 05 - Přípojky inženýrs...'!J35</f>
        <v>0</v>
      </c>
      <c r="AY99" s="84">
        <f>'SO 05 - Přípojky inženýrs...'!J36</f>
        <v>0</v>
      </c>
      <c r="AZ99" s="84">
        <f>'SO 05 - Přípojky inženýrs...'!F33</f>
        <v>0</v>
      </c>
      <c r="BA99" s="84">
        <f>'SO 05 - Přípojky inženýrs...'!F34</f>
        <v>0</v>
      </c>
      <c r="BB99" s="84">
        <f>'SO 05 - Přípojky inženýrs...'!F35</f>
        <v>0</v>
      </c>
      <c r="BC99" s="84">
        <f>'SO 05 - Přípojky inženýrs...'!F36</f>
        <v>0</v>
      </c>
      <c r="BD99" s="86">
        <f>'SO 05 - Přípojky inženýrs...'!F37</f>
        <v>0</v>
      </c>
      <c r="BT99" s="87" t="s">
        <v>87</v>
      </c>
      <c r="BV99" s="87" t="s">
        <v>81</v>
      </c>
      <c r="BW99" s="87" t="s">
        <v>101</v>
      </c>
      <c r="BX99" s="87" t="s">
        <v>4</v>
      </c>
      <c r="CL99" s="87" t="s">
        <v>1</v>
      </c>
      <c r="CM99" s="87" t="s">
        <v>89</v>
      </c>
    </row>
    <row r="100" spans="1:91" s="7" customFormat="1" ht="16.5" customHeight="1">
      <c r="A100" s="78" t="s">
        <v>83</v>
      </c>
      <c r="B100" s="79"/>
      <c r="C100" s="80"/>
      <c r="D100" s="218" t="s">
        <v>102</v>
      </c>
      <c r="E100" s="218"/>
      <c r="F100" s="218"/>
      <c r="G100" s="218"/>
      <c r="H100" s="218"/>
      <c r="I100" s="81"/>
      <c r="J100" s="218" t="s">
        <v>103</v>
      </c>
      <c r="K100" s="218"/>
      <c r="L100" s="218"/>
      <c r="M100" s="218"/>
      <c r="N100" s="218"/>
      <c r="O100" s="218"/>
      <c r="P100" s="218"/>
      <c r="Q100" s="218"/>
      <c r="R100" s="218"/>
      <c r="S100" s="218"/>
      <c r="T100" s="218"/>
      <c r="U100" s="218"/>
      <c r="V100" s="218"/>
      <c r="W100" s="218"/>
      <c r="X100" s="218"/>
      <c r="Y100" s="218"/>
      <c r="Z100" s="218"/>
      <c r="AA100" s="218"/>
      <c r="AB100" s="218"/>
      <c r="AC100" s="218"/>
      <c r="AD100" s="218"/>
      <c r="AE100" s="218"/>
      <c r="AF100" s="218"/>
      <c r="AG100" s="216">
        <v>0</v>
      </c>
      <c r="AH100" s="217"/>
      <c r="AI100" s="217"/>
      <c r="AJ100" s="217"/>
      <c r="AK100" s="217"/>
      <c r="AL100" s="217"/>
      <c r="AM100" s="217"/>
      <c r="AN100" s="216">
        <v>0</v>
      </c>
      <c r="AO100" s="217"/>
      <c r="AP100" s="217"/>
      <c r="AQ100" s="82" t="s">
        <v>86</v>
      </c>
      <c r="AR100" s="79"/>
      <c r="AS100" s="88">
        <v>0</v>
      </c>
      <c r="AT100" s="89">
        <f t="shared" si="0"/>
        <v>0</v>
      </c>
      <c r="AU100" s="90">
        <f>'SO 06 - Vedlejší rozpočto...'!P121</f>
        <v>0</v>
      </c>
      <c r="AV100" s="89">
        <f>'SO 06 - Vedlejší rozpočto...'!J33</f>
        <v>0</v>
      </c>
      <c r="AW100" s="89">
        <f>'SO 06 - Vedlejší rozpočto...'!J34</f>
        <v>0</v>
      </c>
      <c r="AX100" s="89">
        <f>'SO 06 - Vedlejší rozpočto...'!J35</f>
        <v>0</v>
      </c>
      <c r="AY100" s="89">
        <f>'SO 06 - Vedlejší rozpočto...'!J36</f>
        <v>0</v>
      </c>
      <c r="AZ100" s="89">
        <f>'SO 06 - Vedlejší rozpočto...'!F33</f>
        <v>0</v>
      </c>
      <c r="BA100" s="89">
        <f>'SO 06 - Vedlejší rozpočto...'!F34</f>
        <v>0</v>
      </c>
      <c r="BB100" s="89">
        <f>'SO 06 - Vedlejší rozpočto...'!F35</f>
        <v>0</v>
      </c>
      <c r="BC100" s="89">
        <f>'SO 06 - Vedlejší rozpočto...'!F36</f>
        <v>0</v>
      </c>
      <c r="BD100" s="91">
        <f>'SO 06 - Vedlejší rozpočto...'!F37</f>
        <v>0</v>
      </c>
      <c r="BT100" s="87" t="s">
        <v>87</v>
      </c>
      <c r="BV100" s="87" t="s">
        <v>81</v>
      </c>
      <c r="BW100" s="87" t="s">
        <v>104</v>
      </c>
      <c r="BX100" s="87" t="s">
        <v>4</v>
      </c>
      <c r="CL100" s="87" t="s">
        <v>1</v>
      </c>
      <c r="CM100" s="87" t="s">
        <v>89</v>
      </c>
    </row>
    <row r="101" spans="1:91" s="2" customFormat="1" ht="30" customHeight="1">
      <c r="A101" s="31"/>
      <c r="B101" s="32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2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</row>
    <row r="102" spans="1:91" s="2" customFormat="1" ht="6.95" customHeight="1">
      <c r="A102" s="31"/>
      <c r="B102" s="46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  <c r="AG102" s="47"/>
      <c r="AH102" s="47"/>
      <c r="AI102" s="47"/>
      <c r="AJ102" s="47"/>
      <c r="AK102" s="47"/>
      <c r="AL102" s="47"/>
      <c r="AM102" s="47"/>
      <c r="AN102" s="47"/>
      <c r="AO102" s="47"/>
      <c r="AP102" s="47"/>
      <c r="AQ102" s="47"/>
      <c r="AR102" s="32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  <c r="BE102" s="31"/>
    </row>
  </sheetData>
  <mergeCells count="60">
    <mergeCell ref="AR2:BE2"/>
    <mergeCell ref="L33:P33"/>
    <mergeCell ref="W33:AE33"/>
    <mergeCell ref="AK33:AO33"/>
    <mergeCell ref="AK35:AO35"/>
    <mergeCell ref="X35:AB35"/>
    <mergeCell ref="W31:AE31"/>
    <mergeCell ref="AK31:AO31"/>
    <mergeCell ref="L31:P31"/>
    <mergeCell ref="L32:P32"/>
    <mergeCell ref="W32:AE32"/>
    <mergeCell ref="AK32:AO32"/>
    <mergeCell ref="L29:P29"/>
    <mergeCell ref="W29:AE29"/>
    <mergeCell ref="AK29:AO29"/>
    <mergeCell ref="AK30:AO30"/>
    <mergeCell ref="L30:P30"/>
    <mergeCell ref="W30:AE30"/>
    <mergeCell ref="K5:AO5"/>
    <mergeCell ref="K6:AO6"/>
    <mergeCell ref="E23:AN23"/>
    <mergeCell ref="AK26:AO26"/>
    <mergeCell ref="L28:P28"/>
    <mergeCell ref="W28:AE28"/>
    <mergeCell ref="AK28:AO28"/>
    <mergeCell ref="AN100:AP100"/>
    <mergeCell ref="AG100:AM100"/>
    <mergeCell ref="D100:H100"/>
    <mergeCell ref="J100:AF100"/>
    <mergeCell ref="AG94:AM94"/>
    <mergeCell ref="AN94:AP94"/>
    <mergeCell ref="AN98:AP98"/>
    <mergeCell ref="AG98:AM98"/>
    <mergeCell ref="J98:AF98"/>
    <mergeCell ref="D98:H98"/>
    <mergeCell ref="AN99:AP99"/>
    <mergeCell ref="AG99:AM99"/>
    <mergeCell ref="D99:H99"/>
    <mergeCell ref="J99:AF99"/>
    <mergeCell ref="J96:AF96"/>
    <mergeCell ref="D96:H96"/>
    <mergeCell ref="AN96:AP96"/>
    <mergeCell ref="AG96:AM96"/>
    <mergeCell ref="J97:AF97"/>
    <mergeCell ref="AG97:AM97"/>
    <mergeCell ref="D97:H97"/>
    <mergeCell ref="AN97:AP97"/>
    <mergeCell ref="C92:G92"/>
    <mergeCell ref="AN92:AP92"/>
    <mergeCell ref="AG92:AM92"/>
    <mergeCell ref="I92:AF92"/>
    <mergeCell ref="AN95:AP95"/>
    <mergeCell ref="D95:H95"/>
    <mergeCell ref="AG95:AM95"/>
    <mergeCell ref="J95:AF95"/>
    <mergeCell ref="L85:AO85"/>
    <mergeCell ref="AM87:AN87"/>
    <mergeCell ref="AM89:AP89"/>
    <mergeCell ref="AS89:AT91"/>
    <mergeCell ref="AM90:AP90"/>
  </mergeCells>
  <hyperlinks>
    <hyperlink ref="A95" location="'SO 01 - Architektonické a...'!C2" display="/" xr:uid="{00000000-0004-0000-0000-000000000000}"/>
    <hyperlink ref="A96" location="'SO 02 - Tenisová hala 18x...'!C2" display="/" xr:uid="{00000000-0004-0000-0000-000001000000}"/>
    <hyperlink ref="A97" location="'SO 03 - Odvedení dešťovýc...'!C2" display="/" xr:uid="{00000000-0004-0000-0000-000002000000}"/>
    <hyperlink ref="A98" location="'SO 04 - Zpevněné plochy'!C2" display="/" xr:uid="{00000000-0004-0000-0000-000003000000}"/>
    <hyperlink ref="A99" location="'SO 05 - Přípojky inženýrs...'!C2" display="/" xr:uid="{00000000-0004-0000-0000-000004000000}"/>
    <hyperlink ref="A100" location="'SO 06 - Vedlejší rozpočto...'!C2" display="/" xr:uid="{00000000-0004-0000-0000-000005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42BCB-7CBE-4244-B599-2115E56719DA}">
  <dimension ref="A1"/>
  <sheetViews>
    <sheetView workbookViewId="0"/>
  </sheetViews>
  <sheetFormatPr defaultRowHeight="11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233"/>
  <sheetViews>
    <sheetView showGridLines="0" topLeftCell="A281" workbookViewId="0">
      <selection activeCell="J231" sqref="J231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2"/>
    </row>
    <row r="2" spans="1:46" s="1" customFormat="1" ht="36.950000000000003" customHeight="1">
      <c r="L2" s="231" t="s">
        <v>5</v>
      </c>
      <c r="M2" s="225"/>
      <c r="N2" s="225"/>
      <c r="O2" s="225"/>
      <c r="P2" s="225"/>
      <c r="Q2" s="225"/>
      <c r="R2" s="225"/>
      <c r="S2" s="225"/>
      <c r="T2" s="225"/>
      <c r="U2" s="225"/>
      <c r="V2" s="225"/>
      <c r="AT2" s="18" t="s">
        <v>88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89</v>
      </c>
    </row>
    <row r="4" spans="1:46" s="1" customFormat="1" ht="24.95" customHeight="1">
      <c r="B4" s="21"/>
      <c r="D4" s="22" t="s">
        <v>105</v>
      </c>
      <c r="L4" s="21"/>
      <c r="M4" s="93" t="s">
        <v>10</v>
      </c>
      <c r="AT4" s="18" t="s">
        <v>3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7" t="s">
        <v>14</v>
      </c>
      <c r="L6" s="21"/>
    </row>
    <row r="7" spans="1:46" s="1" customFormat="1" ht="16.5" customHeight="1">
      <c r="B7" s="21"/>
      <c r="E7" s="237" t="str">
        <f>'Rekapitulace stavby'!K6</f>
        <v>Hala pro tenisový kurt na p.č. 1819/510</v>
      </c>
      <c r="F7" s="238"/>
      <c r="G7" s="238"/>
      <c r="H7" s="238"/>
      <c r="L7" s="21"/>
    </row>
    <row r="8" spans="1:46" s="2" customFormat="1" ht="12" customHeight="1">
      <c r="A8" s="31"/>
      <c r="B8" s="32"/>
      <c r="C8" s="31"/>
      <c r="D8" s="27" t="s">
        <v>106</v>
      </c>
      <c r="E8" s="31"/>
      <c r="F8" s="31"/>
      <c r="G8" s="31"/>
      <c r="H8" s="31"/>
      <c r="I8" s="31"/>
      <c r="J8" s="31"/>
      <c r="K8" s="31"/>
      <c r="L8" s="4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2"/>
      <c r="C9" s="31"/>
      <c r="D9" s="31"/>
      <c r="E9" s="202" t="s">
        <v>107</v>
      </c>
      <c r="F9" s="236"/>
      <c r="G9" s="236"/>
      <c r="H9" s="236"/>
      <c r="I9" s="31"/>
      <c r="J9" s="31"/>
      <c r="K9" s="31"/>
      <c r="L9" s="4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>
      <c r="A10" s="31"/>
      <c r="B10" s="32"/>
      <c r="C10" s="31"/>
      <c r="D10" s="31"/>
      <c r="E10" s="31"/>
      <c r="F10" s="31"/>
      <c r="G10" s="31"/>
      <c r="H10" s="31"/>
      <c r="I10" s="31"/>
      <c r="J10" s="31"/>
      <c r="K10" s="31"/>
      <c r="L10" s="4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2"/>
      <c r="C11" s="31"/>
      <c r="D11" s="27" t="s">
        <v>16</v>
      </c>
      <c r="E11" s="31"/>
      <c r="F11" s="25" t="s">
        <v>1</v>
      </c>
      <c r="G11" s="31"/>
      <c r="H11" s="31"/>
      <c r="I11" s="27" t="s">
        <v>18</v>
      </c>
      <c r="J11" s="25" t="s">
        <v>1</v>
      </c>
      <c r="K11" s="31"/>
      <c r="L11" s="4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2"/>
      <c r="C12" s="31"/>
      <c r="D12" s="27" t="s">
        <v>20</v>
      </c>
      <c r="E12" s="31"/>
      <c r="F12" s="25" t="s">
        <v>21</v>
      </c>
      <c r="G12" s="31"/>
      <c r="H12" s="31"/>
      <c r="I12" s="27" t="s">
        <v>22</v>
      </c>
      <c r="J12" s="54"/>
      <c r="K12" s="31"/>
      <c r="L12" s="4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2"/>
      <c r="C13" s="31"/>
      <c r="D13" s="31"/>
      <c r="E13" s="31"/>
      <c r="F13" s="31"/>
      <c r="G13" s="31"/>
      <c r="H13" s="31"/>
      <c r="I13" s="31"/>
      <c r="J13" s="31"/>
      <c r="K13" s="31"/>
      <c r="L13" s="4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2"/>
      <c r="C14" s="31"/>
      <c r="D14" s="27" t="s">
        <v>27</v>
      </c>
      <c r="E14" s="31"/>
      <c r="F14" s="31"/>
      <c r="G14" s="31"/>
      <c r="H14" s="31"/>
      <c r="I14" s="27" t="s">
        <v>28</v>
      </c>
      <c r="J14" s="25" t="s">
        <v>29</v>
      </c>
      <c r="K14" s="31"/>
      <c r="L14" s="4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2"/>
      <c r="C15" s="31"/>
      <c r="D15" s="31"/>
      <c r="E15" s="25" t="s">
        <v>30</v>
      </c>
      <c r="F15" s="31"/>
      <c r="G15" s="31"/>
      <c r="H15" s="31"/>
      <c r="I15" s="27" t="s">
        <v>31</v>
      </c>
      <c r="J15" s="25" t="s">
        <v>1</v>
      </c>
      <c r="K15" s="31"/>
      <c r="L15" s="4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4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2"/>
      <c r="C17" s="31"/>
      <c r="D17" s="27" t="s">
        <v>32</v>
      </c>
      <c r="E17" s="31"/>
      <c r="F17" s="31"/>
      <c r="G17" s="31"/>
      <c r="H17" s="31"/>
      <c r="I17" s="27" t="s">
        <v>28</v>
      </c>
      <c r="J17" s="25" t="str">
        <f>'Rekapitulace stavby'!AN13</f>
        <v/>
      </c>
      <c r="K17" s="31"/>
      <c r="L17" s="4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2"/>
      <c r="C18" s="31"/>
      <c r="D18" s="31"/>
      <c r="E18" s="224" t="str">
        <f>'Rekapitulace stavby'!E14</f>
        <v xml:space="preserve"> </v>
      </c>
      <c r="F18" s="224"/>
      <c r="G18" s="224"/>
      <c r="H18" s="224"/>
      <c r="I18" s="27" t="s">
        <v>31</v>
      </c>
      <c r="J18" s="25" t="str">
        <f>'Rekapitulace stavby'!AN14</f>
        <v/>
      </c>
      <c r="K18" s="31"/>
      <c r="L18" s="4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2"/>
      <c r="C19" s="31"/>
      <c r="D19" s="31"/>
      <c r="E19" s="31"/>
      <c r="F19" s="31"/>
      <c r="G19" s="31"/>
      <c r="H19" s="31"/>
      <c r="I19" s="31"/>
      <c r="J19" s="31"/>
      <c r="K19" s="31"/>
      <c r="L19" s="4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2"/>
      <c r="C20" s="31"/>
      <c r="D20" s="27" t="s">
        <v>34</v>
      </c>
      <c r="E20" s="31"/>
      <c r="F20" s="31"/>
      <c r="G20" s="31"/>
      <c r="H20" s="31"/>
      <c r="I20" s="27" t="s">
        <v>28</v>
      </c>
      <c r="J20" s="25" t="s">
        <v>1</v>
      </c>
      <c r="K20" s="31"/>
      <c r="L20" s="4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2"/>
      <c r="C21" s="31"/>
      <c r="D21" s="31"/>
      <c r="E21" s="25" t="s">
        <v>35</v>
      </c>
      <c r="F21" s="31"/>
      <c r="G21" s="31"/>
      <c r="H21" s="31"/>
      <c r="I21" s="27" t="s">
        <v>31</v>
      </c>
      <c r="J21" s="25" t="s">
        <v>1</v>
      </c>
      <c r="K21" s="31"/>
      <c r="L21" s="4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2"/>
      <c r="C22" s="31"/>
      <c r="D22" s="31"/>
      <c r="E22" s="31"/>
      <c r="F22" s="31"/>
      <c r="G22" s="31"/>
      <c r="H22" s="31"/>
      <c r="I22" s="31"/>
      <c r="J22" s="31"/>
      <c r="K22" s="31"/>
      <c r="L22" s="4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2"/>
      <c r="C23" s="31"/>
      <c r="D23" s="27" t="s">
        <v>37</v>
      </c>
      <c r="E23" s="31"/>
      <c r="F23" s="31"/>
      <c r="G23" s="31"/>
      <c r="H23" s="31"/>
      <c r="I23" s="27" t="s">
        <v>28</v>
      </c>
      <c r="J23" s="25" t="str">
        <f>IF('Rekapitulace stavby'!AN19="","",'Rekapitulace stavby'!AN19)</f>
        <v/>
      </c>
      <c r="K23" s="31"/>
      <c r="L23" s="4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2"/>
      <c r="C24" s="31"/>
      <c r="D24" s="31"/>
      <c r="E24" s="25" t="str">
        <f>IF('Rekapitulace stavby'!E20="","",'Rekapitulace stavby'!E20)</f>
        <v xml:space="preserve"> </v>
      </c>
      <c r="F24" s="31"/>
      <c r="G24" s="31"/>
      <c r="H24" s="31"/>
      <c r="I24" s="27" t="s">
        <v>31</v>
      </c>
      <c r="J24" s="25" t="str">
        <f>IF('Rekapitulace stavby'!AN20="","",'Rekapitulace stavby'!AN20)</f>
        <v/>
      </c>
      <c r="K24" s="31"/>
      <c r="L24" s="4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2"/>
      <c r="C25" s="31"/>
      <c r="D25" s="31"/>
      <c r="E25" s="31"/>
      <c r="F25" s="31"/>
      <c r="G25" s="31"/>
      <c r="H25" s="31"/>
      <c r="I25" s="31"/>
      <c r="J25" s="31"/>
      <c r="K25" s="31"/>
      <c r="L25" s="4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2"/>
      <c r="C26" s="31"/>
      <c r="D26" s="27" t="s">
        <v>38</v>
      </c>
      <c r="E26" s="31"/>
      <c r="F26" s="31"/>
      <c r="G26" s="31"/>
      <c r="H26" s="31"/>
      <c r="I26" s="31"/>
      <c r="J26" s="31"/>
      <c r="K26" s="31"/>
      <c r="L26" s="4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94"/>
      <c r="B27" s="95"/>
      <c r="C27" s="94"/>
      <c r="D27" s="94"/>
      <c r="E27" s="227" t="s">
        <v>1</v>
      </c>
      <c r="F27" s="227"/>
      <c r="G27" s="227"/>
      <c r="H27" s="227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4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2"/>
      <c r="C29" s="31"/>
      <c r="D29" s="65"/>
      <c r="E29" s="65"/>
      <c r="F29" s="65"/>
      <c r="G29" s="65"/>
      <c r="H29" s="65"/>
      <c r="I29" s="65"/>
      <c r="J29" s="65"/>
      <c r="K29" s="65"/>
      <c r="L29" s="4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2"/>
      <c r="C30" s="31"/>
      <c r="D30" s="97" t="s">
        <v>39</v>
      </c>
      <c r="E30" s="31"/>
      <c r="F30" s="31"/>
      <c r="G30" s="31"/>
      <c r="H30" s="31"/>
      <c r="I30" s="31"/>
      <c r="J30" s="70">
        <v>0</v>
      </c>
      <c r="K30" s="31"/>
      <c r="L30" s="4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>
      <c r="A31" s="31"/>
      <c r="B31" s="32"/>
      <c r="C31" s="31"/>
      <c r="D31" s="65"/>
      <c r="E31" s="65"/>
      <c r="F31" s="65"/>
      <c r="G31" s="65"/>
      <c r="H31" s="65"/>
      <c r="I31" s="65"/>
      <c r="J31" s="65"/>
      <c r="K31" s="65"/>
      <c r="L31" s="4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2"/>
      <c r="C32" s="31"/>
      <c r="D32" s="31"/>
      <c r="E32" s="31"/>
      <c r="F32" s="35" t="s">
        <v>41</v>
      </c>
      <c r="G32" s="31"/>
      <c r="H32" s="31"/>
      <c r="I32" s="35" t="s">
        <v>40</v>
      </c>
      <c r="J32" s="35" t="s">
        <v>42</v>
      </c>
      <c r="K32" s="31"/>
      <c r="L32" s="4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customHeight="1">
      <c r="A33" s="31"/>
      <c r="B33" s="32"/>
      <c r="C33" s="31"/>
      <c r="D33" s="98" t="s">
        <v>43</v>
      </c>
      <c r="E33" s="27" t="s">
        <v>44</v>
      </c>
      <c r="F33" s="99">
        <v>0</v>
      </c>
      <c r="G33" s="31"/>
      <c r="H33" s="31"/>
      <c r="I33" s="100">
        <v>0.21</v>
      </c>
      <c r="J33" s="99">
        <v>0</v>
      </c>
      <c r="K33" s="31"/>
      <c r="L33" s="4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2"/>
      <c r="C34" s="31"/>
      <c r="D34" s="31"/>
      <c r="E34" s="27" t="s">
        <v>45</v>
      </c>
      <c r="F34" s="99">
        <f>ROUND((SUM(BF123:BF232)),  2)</f>
        <v>0</v>
      </c>
      <c r="G34" s="31"/>
      <c r="H34" s="31"/>
      <c r="I34" s="100">
        <v>0.15</v>
      </c>
      <c r="J34" s="99">
        <f>ROUND(((SUM(BF123:BF232))*I34),  2)</f>
        <v>0</v>
      </c>
      <c r="K34" s="31"/>
      <c r="L34" s="4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2"/>
      <c r="C35" s="31"/>
      <c r="D35" s="31"/>
      <c r="E35" s="27" t="s">
        <v>46</v>
      </c>
      <c r="F35" s="99">
        <f>ROUND((SUM(BG123:BG232)),  2)</f>
        <v>0</v>
      </c>
      <c r="G35" s="31"/>
      <c r="H35" s="31"/>
      <c r="I35" s="100">
        <v>0.21</v>
      </c>
      <c r="J35" s="99">
        <f>0</f>
        <v>0</v>
      </c>
      <c r="K35" s="31"/>
      <c r="L35" s="4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2"/>
      <c r="C36" s="31"/>
      <c r="D36" s="31"/>
      <c r="E36" s="27" t="s">
        <v>47</v>
      </c>
      <c r="F36" s="99">
        <f>ROUND((SUM(BH123:BH232)),  2)</f>
        <v>0</v>
      </c>
      <c r="G36" s="31"/>
      <c r="H36" s="31"/>
      <c r="I36" s="100">
        <v>0.15</v>
      </c>
      <c r="J36" s="99">
        <f>0</f>
        <v>0</v>
      </c>
      <c r="K36" s="31"/>
      <c r="L36" s="4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2"/>
      <c r="C37" s="31"/>
      <c r="D37" s="31"/>
      <c r="E37" s="27" t="s">
        <v>48</v>
      </c>
      <c r="F37" s="99">
        <f>ROUND((SUM(BI123:BI232)),  2)</f>
        <v>0</v>
      </c>
      <c r="G37" s="31"/>
      <c r="H37" s="31"/>
      <c r="I37" s="100">
        <v>0</v>
      </c>
      <c r="J37" s="99">
        <f>0</f>
        <v>0</v>
      </c>
      <c r="K37" s="31"/>
      <c r="L37" s="4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customHeight="1">
      <c r="A38" s="31"/>
      <c r="B38" s="32"/>
      <c r="C38" s="31"/>
      <c r="D38" s="31"/>
      <c r="E38" s="31"/>
      <c r="F38" s="31"/>
      <c r="G38" s="31"/>
      <c r="H38" s="31"/>
      <c r="I38" s="31"/>
      <c r="J38" s="31"/>
      <c r="K38" s="31"/>
      <c r="L38" s="4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2"/>
      <c r="C39" s="101"/>
      <c r="D39" s="102" t="s">
        <v>49</v>
      </c>
      <c r="E39" s="59"/>
      <c r="F39" s="59"/>
      <c r="G39" s="103" t="s">
        <v>50</v>
      </c>
      <c r="H39" s="104" t="s">
        <v>51</v>
      </c>
      <c r="I39" s="59"/>
      <c r="J39" s="105">
        <f>SUM(J30:J37)</f>
        <v>0</v>
      </c>
      <c r="K39" s="106"/>
      <c r="L39" s="4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customHeight="1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4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customHeight="1">
      <c r="B41" s="21"/>
      <c r="L41" s="21"/>
    </row>
    <row r="42" spans="1:31" s="1" customFormat="1" ht="14.45" customHeight="1">
      <c r="B42" s="21"/>
      <c r="L42" s="21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1"/>
      <c r="D50" s="42" t="s">
        <v>52</v>
      </c>
      <c r="E50" s="43"/>
      <c r="F50" s="43"/>
      <c r="G50" s="42" t="s">
        <v>53</v>
      </c>
      <c r="H50" s="43"/>
      <c r="I50" s="43"/>
      <c r="J50" s="43"/>
      <c r="K50" s="43"/>
      <c r="L50" s="41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1"/>
      <c r="B61" s="32"/>
      <c r="C61" s="31"/>
      <c r="D61" s="44" t="s">
        <v>54</v>
      </c>
      <c r="E61" s="34"/>
      <c r="F61" s="107" t="s">
        <v>55</v>
      </c>
      <c r="G61" s="44" t="s">
        <v>54</v>
      </c>
      <c r="H61" s="34"/>
      <c r="I61" s="34"/>
      <c r="J61" s="108" t="s">
        <v>55</v>
      </c>
      <c r="K61" s="34"/>
      <c r="L61" s="4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1"/>
      <c r="B65" s="32"/>
      <c r="C65" s="31"/>
      <c r="D65" s="42" t="s">
        <v>56</v>
      </c>
      <c r="E65" s="45"/>
      <c r="F65" s="45"/>
      <c r="G65" s="42" t="s">
        <v>57</v>
      </c>
      <c r="H65" s="45"/>
      <c r="I65" s="45"/>
      <c r="J65" s="45"/>
      <c r="K65" s="45"/>
      <c r="L65" s="4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1"/>
      <c r="B76" s="32"/>
      <c r="C76" s="31"/>
      <c r="D76" s="44" t="s">
        <v>54</v>
      </c>
      <c r="E76" s="34"/>
      <c r="F76" s="107" t="s">
        <v>55</v>
      </c>
      <c r="G76" s="44" t="s">
        <v>54</v>
      </c>
      <c r="H76" s="34"/>
      <c r="I76" s="34"/>
      <c r="J76" s="108" t="s">
        <v>55</v>
      </c>
      <c r="K76" s="34"/>
      <c r="L76" s="4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22" t="s">
        <v>108</v>
      </c>
      <c r="D82" s="31"/>
      <c r="E82" s="31"/>
      <c r="F82" s="31"/>
      <c r="G82" s="31"/>
      <c r="H82" s="31"/>
      <c r="I82" s="31"/>
      <c r="J82" s="31"/>
      <c r="K82" s="31"/>
      <c r="L82" s="4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4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7" t="s">
        <v>14</v>
      </c>
      <c r="D84" s="31"/>
      <c r="E84" s="31"/>
      <c r="F84" s="31"/>
      <c r="G84" s="31"/>
      <c r="H84" s="31"/>
      <c r="I84" s="31"/>
      <c r="J84" s="31"/>
      <c r="K84" s="31"/>
      <c r="L84" s="4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>
      <c r="A85" s="31"/>
      <c r="B85" s="32"/>
      <c r="C85" s="31"/>
      <c r="D85" s="31"/>
      <c r="E85" s="237" t="str">
        <f>E7</f>
        <v>Hala pro tenisový kurt na p.č. 1819/510</v>
      </c>
      <c r="F85" s="238"/>
      <c r="G85" s="238"/>
      <c r="H85" s="238"/>
      <c r="I85" s="31"/>
      <c r="J85" s="31"/>
      <c r="K85" s="31"/>
      <c r="L85" s="4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7" t="s">
        <v>106</v>
      </c>
      <c r="D86" s="31"/>
      <c r="E86" s="31"/>
      <c r="F86" s="31"/>
      <c r="G86" s="31"/>
      <c r="H86" s="31"/>
      <c r="I86" s="31"/>
      <c r="J86" s="31"/>
      <c r="K86" s="31"/>
      <c r="L86" s="4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1"/>
      <c r="D87" s="31"/>
      <c r="E87" s="202" t="str">
        <f>E9</f>
        <v>SO 01 - Architektonické a stavební řešení</v>
      </c>
      <c r="F87" s="236"/>
      <c r="G87" s="236"/>
      <c r="H87" s="236"/>
      <c r="I87" s="31"/>
      <c r="J87" s="31"/>
      <c r="K87" s="31"/>
      <c r="L87" s="4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4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7" t="s">
        <v>20</v>
      </c>
      <c r="D89" s="31"/>
      <c r="E89" s="31"/>
      <c r="F89" s="25" t="str">
        <f>F12</f>
        <v>Buštěhrad</v>
      </c>
      <c r="G89" s="31"/>
      <c r="H89" s="31"/>
      <c r="I89" s="27" t="s">
        <v>22</v>
      </c>
      <c r="J89" s="54" t="str">
        <f>IF(J12="","",J12)</f>
        <v/>
      </c>
      <c r="K89" s="31"/>
      <c r="L89" s="4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customHeight="1">
      <c r="A90" s="31"/>
      <c r="B90" s="32"/>
      <c r="C90" s="31"/>
      <c r="D90" s="31"/>
      <c r="E90" s="31"/>
      <c r="F90" s="31"/>
      <c r="G90" s="31"/>
      <c r="H90" s="31"/>
      <c r="I90" s="31"/>
      <c r="J90" s="31"/>
      <c r="K90" s="31"/>
      <c r="L90" s="4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25.7" customHeight="1">
      <c r="A91" s="31"/>
      <c r="B91" s="32"/>
      <c r="C91" s="27" t="s">
        <v>27</v>
      </c>
      <c r="D91" s="31"/>
      <c r="E91" s="31"/>
      <c r="F91" s="25" t="str">
        <f>E15</f>
        <v>Tenisový klub Tenisek Buštěhrad, z.s.</v>
      </c>
      <c r="G91" s="31"/>
      <c r="H91" s="31"/>
      <c r="I91" s="27" t="s">
        <v>34</v>
      </c>
      <c r="J91" s="29" t="str">
        <f>E21</f>
        <v>Ing. arch P. Pašek, Ing. arch J. Zelenka</v>
      </c>
      <c r="K91" s="31"/>
      <c r="L91" s="4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customHeight="1">
      <c r="A92" s="31"/>
      <c r="B92" s="32"/>
      <c r="C92" s="27" t="s">
        <v>32</v>
      </c>
      <c r="D92" s="31"/>
      <c r="E92" s="31"/>
      <c r="F92" s="25" t="str">
        <f>IF(E18="","",E18)</f>
        <v xml:space="preserve"> </v>
      </c>
      <c r="G92" s="31"/>
      <c r="H92" s="31"/>
      <c r="I92" s="27" t="s">
        <v>37</v>
      </c>
      <c r="J92" s="29" t="str">
        <f>E24</f>
        <v xml:space="preserve"> </v>
      </c>
      <c r="K92" s="31"/>
      <c r="L92" s="4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4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09" t="s">
        <v>109</v>
      </c>
      <c r="D94" s="101"/>
      <c r="E94" s="101"/>
      <c r="F94" s="101"/>
      <c r="G94" s="101"/>
      <c r="H94" s="101"/>
      <c r="I94" s="101"/>
      <c r="J94" s="110" t="s">
        <v>110</v>
      </c>
      <c r="K94" s="101"/>
      <c r="L94" s="4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1"/>
      <c r="D95" s="31"/>
      <c r="E95" s="31"/>
      <c r="F95" s="31"/>
      <c r="G95" s="31"/>
      <c r="H95" s="31"/>
      <c r="I95" s="31"/>
      <c r="J95" s="31"/>
      <c r="K95" s="31"/>
      <c r="L95" s="4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customHeight="1">
      <c r="A96" s="31"/>
      <c r="B96" s="32"/>
      <c r="C96" s="111" t="s">
        <v>111</v>
      </c>
      <c r="D96" s="31"/>
      <c r="E96" s="31"/>
      <c r="F96" s="31"/>
      <c r="G96" s="31"/>
      <c r="H96" s="31"/>
      <c r="I96" s="31"/>
      <c r="J96" s="70">
        <v>0</v>
      </c>
      <c r="K96" s="31"/>
      <c r="L96" s="4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8" t="s">
        <v>112</v>
      </c>
    </row>
    <row r="97" spans="1:31" s="9" customFormat="1" ht="24.95" customHeight="1">
      <c r="B97" s="112"/>
      <c r="D97" s="113" t="s">
        <v>113</v>
      </c>
      <c r="E97" s="114"/>
      <c r="F97" s="114"/>
      <c r="G97" s="114"/>
      <c r="H97" s="114"/>
      <c r="I97" s="114"/>
      <c r="J97" s="115">
        <v>0</v>
      </c>
      <c r="L97" s="112"/>
    </row>
    <row r="98" spans="1:31" s="10" customFormat="1" ht="19.899999999999999" customHeight="1">
      <c r="B98" s="116"/>
      <c r="D98" s="117" t="s">
        <v>114</v>
      </c>
      <c r="E98" s="118"/>
      <c r="F98" s="118"/>
      <c r="G98" s="118"/>
      <c r="H98" s="118"/>
      <c r="I98" s="118"/>
      <c r="J98" s="119">
        <v>0</v>
      </c>
      <c r="L98" s="116"/>
    </row>
    <row r="99" spans="1:31" s="10" customFormat="1" ht="19.899999999999999" customHeight="1">
      <c r="B99" s="116"/>
      <c r="D99" s="117" t="s">
        <v>115</v>
      </c>
      <c r="E99" s="118"/>
      <c r="F99" s="118"/>
      <c r="G99" s="118"/>
      <c r="H99" s="118"/>
      <c r="I99" s="118"/>
      <c r="J99" s="119">
        <v>0</v>
      </c>
      <c r="L99" s="116"/>
    </row>
    <row r="100" spans="1:31" s="10" customFormat="1" ht="19.899999999999999" customHeight="1">
      <c r="B100" s="116"/>
      <c r="D100" s="117" t="s">
        <v>116</v>
      </c>
      <c r="E100" s="118"/>
      <c r="F100" s="118"/>
      <c r="G100" s="118"/>
      <c r="H100" s="118"/>
      <c r="I100" s="118"/>
      <c r="J100" s="119">
        <v>0</v>
      </c>
      <c r="L100" s="116"/>
    </row>
    <row r="101" spans="1:31" s="10" customFormat="1" ht="19.899999999999999" customHeight="1">
      <c r="B101" s="116"/>
      <c r="D101" s="117" t="s">
        <v>117</v>
      </c>
      <c r="E101" s="118"/>
      <c r="F101" s="118"/>
      <c r="G101" s="118"/>
      <c r="H101" s="118"/>
      <c r="I101" s="118"/>
      <c r="J101" s="119">
        <v>0</v>
      </c>
      <c r="L101" s="116"/>
    </row>
    <row r="102" spans="1:31" s="9" customFormat="1" ht="24.95" customHeight="1">
      <c r="B102" s="112"/>
      <c r="D102" s="113" t="s">
        <v>118</v>
      </c>
      <c r="E102" s="114"/>
      <c r="F102" s="114"/>
      <c r="G102" s="114"/>
      <c r="H102" s="114"/>
      <c r="I102" s="114"/>
      <c r="J102" s="115">
        <v>0</v>
      </c>
      <c r="L102" s="112"/>
    </row>
    <row r="103" spans="1:31" s="10" customFormat="1" ht="19.899999999999999" customHeight="1">
      <c r="B103" s="116"/>
      <c r="D103" s="117" t="s">
        <v>119</v>
      </c>
      <c r="E103" s="118"/>
      <c r="F103" s="118"/>
      <c r="G103" s="118"/>
      <c r="H103" s="118"/>
      <c r="I103" s="118"/>
      <c r="J103" s="119">
        <v>0</v>
      </c>
      <c r="L103" s="116"/>
    </row>
    <row r="104" spans="1:31" s="2" customFormat="1" ht="21.75" customHeight="1">
      <c r="A104" s="31"/>
      <c r="B104" s="32"/>
      <c r="C104" s="31"/>
      <c r="D104" s="31"/>
      <c r="E104" s="31"/>
      <c r="F104" s="31"/>
      <c r="G104" s="31"/>
      <c r="H104" s="31"/>
      <c r="I104" s="31"/>
      <c r="J104" s="31"/>
      <c r="K104" s="31"/>
      <c r="L104" s="4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</row>
    <row r="105" spans="1:31" s="2" customFormat="1" ht="6.95" customHeight="1">
      <c r="A105" s="31"/>
      <c r="B105" s="46"/>
      <c r="C105" s="47"/>
      <c r="D105" s="47"/>
      <c r="E105" s="47"/>
      <c r="F105" s="47"/>
      <c r="G105" s="47"/>
      <c r="H105" s="47"/>
      <c r="I105" s="47"/>
      <c r="J105" s="47"/>
      <c r="K105" s="47"/>
      <c r="L105" s="4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</row>
    <row r="109" spans="1:31" s="2" customFormat="1" ht="6.95" customHeight="1">
      <c r="A109" s="31"/>
      <c r="B109" s="48"/>
      <c r="C109" s="49"/>
      <c r="D109" s="49"/>
      <c r="E109" s="49"/>
      <c r="F109" s="49"/>
      <c r="G109" s="49"/>
      <c r="H109" s="49"/>
      <c r="I109" s="49"/>
      <c r="J109" s="49"/>
      <c r="K109" s="49"/>
      <c r="L109" s="4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24.95" customHeight="1">
      <c r="A110" s="31"/>
      <c r="B110" s="32"/>
      <c r="C110" s="22" t="s">
        <v>120</v>
      </c>
      <c r="D110" s="31"/>
      <c r="E110" s="31"/>
      <c r="F110" s="31"/>
      <c r="G110" s="31"/>
      <c r="H110" s="31"/>
      <c r="I110" s="31"/>
      <c r="J110" s="31"/>
      <c r="K110" s="31"/>
      <c r="L110" s="4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6.95" customHeight="1">
      <c r="A111" s="31"/>
      <c r="B111" s="32"/>
      <c r="C111" s="31"/>
      <c r="D111" s="31"/>
      <c r="E111" s="31"/>
      <c r="F111" s="31"/>
      <c r="G111" s="31"/>
      <c r="H111" s="31"/>
      <c r="I111" s="31"/>
      <c r="J111" s="31"/>
      <c r="K111" s="31"/>
      <c r="L111" s="4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12" customHeight="1">
      <c r="A112" s="31"/>
      <c r="B112" s="32"/>
      <c r="C112" s="27" t="s">
        <v>14</v>
      </c>
      <c r="D112" s="31"/>
      <c r="E112" s="31"/>
      <c r="F112" s="31"/>
      <c r="G112" s="31"/>
      <c r="H112" s="31"/>
      <c r="I112" s="31"/>
      <c r="J112" s="31"/>
      <c r="K112" s="31"/>
      <c r="L112" s="4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16.5" customHeight="1">
      <c r="A113" s="31"/>
      <c r="B113" s="32"/>
      <c r="C113" s="31"/>
      <c r="D113" s="31"/>
      <c r="E113" s="237" t="str">
        <f>E7</f>
        <v>Hala pro tenisový kurt na p.č. 1819/510</v>
      </c>
      <c r="F113" s="238"/>
      <c r="G113" s="238"/>
      <c r="H113" s="238"/>
      <c r="I113" s="31"/>
      <c r="J113" s="31"/>
      <c r="K113" s="31"/>
      <c r="L113" s="4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12" customHeight="1">
      <c r="A114" s="31"/>
      <c r="B114" s="32"/>
      <c r="C114" s="27" t="s">
        <v>106</v>
      </c>
      <c r="D114" s="31"/>
      <c r="E114" s="31"/>
      <c r="F114" s="31"/>
      <c r="G114" s="31"/>
      <c r="H114" s="31"/>
      <c r="I114" s="31"/>
      <c r="J114" s="31"/>
      <c r="K114" s="31"/>
      <c r="L114" s="4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16.5" customHeight="1">
      <c r="A115" s="31"/>
      <c r="B115" s="32"/>
      <c r="C115" s="31"/>
      <c r="D115" s="31"/>
      <c r="E115" s="202" t="str">
        <f>E9</f>
        <v>SO 01 - Architektonické a stavební řešení</v>
      </c>
      <c r="F115" s="236"/>
      <c r="G115" s="236"/>
      <c r="H115" s="236"/>
      <c r="I115" s="31"/>
      <c r="J115" s="31"/>
      <c r="K115" s="31"/>
      <c r="L115" s="4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6.95" customHeight="1">
      <c r="A116" s="31"/>
      <c r="B116" s="32"/>
      <c r="C116" s="31"/>
      <c r="D116" s="31"/>
      <c r="E116" s="31"/>
      <c r="F116" s="31"/>
      <c r="G116" s="31"/>
      <c r="H116" s="31"/>
      <c r="I116" s="31"/>
      <c r="J116" s="31"/>
      <c r="K116" s="31"/>
      <c r="L116" s="4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12" customHeight="1">
      <c r="A117" s="31"/>
      <c r="B117" s="32"/>
      <c r="C117" s="27" t="s">
        <v>20</v>
      </c>
      <c r="D117" s="31"/>
      <c r="E117" s="31"/>
      <c r="F117" s="25" t="str">
        <f>F12</f>
        <v>Buštěhrad</v>
      </c>
      <c r="G117" s="31"/>
      <c r="H117" s="31"/>
      <c r="I117" s="27" t="s">
        <v>22</v>
      </c>
      <c r="J117" s="54" t="str">
        <f>IF(J12="","",J12)</f>
        <v/>
      </c>
      <c r="K117" s="31"/>
      <c r="L117" s="4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6.95" customHeight="1">
      <c r="A118" s="31"/>
      <c r="B118" s="32"/>
      <c r="C118" s="31"/>
      <c r="D118" s="31"/>
      <c r="E118" s="31"/>
      <c r="F118" s="31"/>
      <c r="G118" s="31"/>
      <c r="H118" s="31"/>
      <c r="I118" s="31"/>
      <c r="J118" s="31"/>
      <c r="K118" s="31"/>
      <c r="L118" s="4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2" customFormat="1" ht="25.7" customHeight="1">
      <c r="A119" s="31"/>
      <c r="B119" s="32"/>
      <c r="C119" s="27" t="s">
        <v>27</v>
      </c>
      <c r="D119" s="31"/>
      <c r="E119" s="31"/>
      <c r="F119" s="25" t="str">
        <f>E15</f>
        <v>Tenisový klub Tenisek Buštěhrad, z.s.</v>
      </c>
      <c r="G119" s="31"/>
      <c r="H119" s="31"/>
      <c r="I119" s="27" t="s">
        <v>34</v>
      </c>
      <c r="J119" s="29" t="str">
        <f>E21</f>
        <v>Ing. arch P. Pašek, Ing. arch J. Zelenka</v>
      </c>
      <c r="K119" s="31"/>
      <c r="L119" s="4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5" s="2" customFormat="1" ht="15.2" customHeight="1">
      <c r="A120" s="31"/>
      <c r="B120" s="32"/>
      <c r="C120" s="27" t="s">
        <v>32</v>
      </c>
      <c r="D120" s="31"/>
      <c r="E120" s="31"/>
      <c r="F120" s="25" t="str">
        <f>IF(E18="","",E18)</f>
        <v xml:space="preserve"> </v>
      </c>
      <c r="G120" s="31"/>
      <c r="H120" s="31"/>
      <c r="I120" s="27" t="s">
        <v>37</v>
      </c>
      <c r="J120" s="29" t="str">
        <f>E24</f>
        <v xml:space="preserve"> </v>
      </c>
      <c r="K120" s="31"/>
      <c r="L120" s="4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5" s="2" customFormat="1" ht="10.35" customHeight="1">
      <c r="A121" s="31"/>
      <c r="B121" s="32"/>
      <c r="C121" s="31"/>
      <c r="D121" s="31"/>
      <c r="E121" s="31"/>
      <c r="F121" s="31"/>
      <c r="G121" s="31"/>
      <c r="H121" s="31"/>
      <c r="I121" s="31"/>
      <c r="J121" s="31"/>
      <c r="K121" s="31"/>
      <c r="L121" s="4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65" s="11" customFormat="1" ht="29.25" customHeight="1">
      <c r="A122" s="120"/>
      <c r="B122" s="121"/>
      <c r="C122" s="122" t="s">
        <v>121</v>
      </c>
      <c r="D122" s="123" t="s">
        <v>64</v>
      </c>
      <c r="E122" s="123" t="s">
        <v>60</v>
      </c>
      <c r="F122" s="123" t="s">
        <v>61</v>
      </c>
      <c r="G122" s="123" t="s">
        <v>122</v>
      </c>
      <c r="H122" s="123" t="s">
        <v>123</v>
      </c>
      <c r="I122" s="123" t="s">
        <v>124</v>
      </c>
      <c r="J122" s="124" t="s">
        <v>110</v>
      </c>
      <c r="K122" s="125" t="s">
        <v>125</v>
      </c>
      <c r="L122" s="126"/>
      <c r="M122" s="61" t="s">
        <v>1</v>
      </c>
      <c r="N122" s="62" t="s">
        <v>43</v>
      </c>
      <c r="O122" s="62" t="s">
        <v>126</v>
      </c>
      <c r="P122" s="62" t="s">
        <v>127</v>
      </c>
      <c r="Q122" s="62" t="s">
        <v>128</v>
      </c>
      <c r="R122" s="62" t="s">
        <v>129</v>
      </c>
      <c r="S122" s="62" t="s">
        <v>130</v>
      </c>
      <c r="T122" s="63" t="s">
        <v>131</v>
      </c>
      <c r="U122" s="120"/>
      <c r="V122" s="120"/>
      <c r="W122" s="120"/>
      <c r="X122" s="120"/>
      <c r="Y122" s="120"/>
      <c r="Z122" s="120"/>
      <c r="AA122" s="120"/>
      <c r="AB122" s="120"/>
      <c r="AC122" s="120"/>
      <c r="AD122" s="120"/>
      <c r="AE122" s="120"/>
    </row>
    <row r="123" spans="1:65" s="2" customFormat="1" ht="22.9" customHeight="1">
      <c r="A123" s="31"/>
      <c r="B123" s="32"/>
      <c r="C123" s="68" t="s">
        <v>132</v>
      </c>
      <c r="D123" s="31"/>
      <c r="E123" s="31"/>
      <c r="F123" s="31"/>
      <c r="G123" s="31"/>
      <c r="H123" s="31"/>
      <c r="I123" s="31"/>
      <c r="J123" s="127">
        <v>0</v>
      </c>
      <c r="K123" s="31"/>
      <c r="L123" s="32"/>
      <c r="M123" s="64"/>
      <c r="N123" s="55"/>
      <c r="O123" s="65"/>
      <c r="P123" s="128">
        <f>P124+P227</f>
        <v>1603.2715979999996</v>
      </c>
      <c r="Q123" s="65"/>
      <c r="R123" s="128">
        <f>R124+R227</f>
        <v>620.77621889000011</v>
      </c>
      <c r="S123" s="65"/>
      <c r="T123" s="129">
        <f>T124+T227</f>
        <v>0</v>
      </c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T123" s="18" t="s">
        <v>78</v>
      </c>
      <c r="AU123" s="18" t="s">
        <v>112</v>
      </c>
      <c r="BK123" s="130">
        <f>BK124+BK227</f>
        <v>0</v>
      </c>
    </row>
    <row r="124" spans="1:65" s="12" customFormat="1" ht="25.9" customHeight="1">
      <c r="B124" s="131"/>
      <c r="D124" s="132" t="s">
        <v>78</v>
      </c>
      <c r="E124" s="133" t="s">
        <v>133</v>
      </c>
      <c r="F124" s="133" t="s">
        <v>134</v>
      </c>
      <c r="J124" s="134">
        <v>0</v>
      </c>
      <c r="L124" s="131"/>
      <c r="M124" s="135"/>
      <c r="N124" s="136"/>
      <c r="O124" s="136"/>
      <c r="P124" s="137">
        <f>P125+P169+P211+P224</f>
        <v>1534.0765979999996</v>
      </c>
      <c r="Q124" s="136"/>
      <c r="R124" s="137">
        <f>R125+R169+R211+R224</f>
        <v>620.6607688900001</v>
      </c>
      <c r="S124" s="136"/>
      <c r="T124" s="138">
        <f>T125+T169+T211+T224</f>
        <v>0</v>
      </c>
      <c r="AR124" s="132" t="s">
        <v>87</v>
      </c>
      <c r="AT124" s="139" t="s">
        <v>78</v>
      </c>
      <c r="AU124" s="139" t="s">
        <v>79</v>
      </c>
      <c r="AY124" s="132" t="s">
        <v>135</v>
      </c>
      <c r="BK124" s="140">
        <f>BK125+BK169+BK211+BK224</f>
        <v>0</v>
      </c>
    </row>
    <row r="125" spans="1:65" s="12" customFormat="1" ht="22.9" customHeight="1">
      <c r="B125" s="131"/>
      <c r="D125" s="132" t="s">
        <v>78</v>
      </c>
      <c r="E125" s="141" t="s">
        <v>87</v>
      </c>
      <c r="F125" s="141" t="s">
        <v>136</v>
      </c>
      <c r="J125" s="142">
        <v>0</v>
      </c>
      <c r="L125" s="131"/>
      <c r="M125" s="135"/>
      <c r="N125" s="136"/>
      <c r="O125" s="136"/>
      <c r="P125" s="137">
        <f>SUM(P126:P168)</f>
        <v>361.42888399999993</v>
      </c>
      <c r="Q125" s="136"/>
      <c r="R125" s="137">
        <f>SUM(R126:R168)</f>
        <v>0</v>
      </c>
      <c r="S125" s="136"/>
      <c r="T125" s="138">
        <f>SUM(T126:T168)</f>
        <v>0</v>
      </c>
      <c r="AR125" s="132" t="s">
        <v>87</v>
      </c>
      <c r="AT125" s="139" t="s">
        <v>78</v>
      </c>
      <c r="AU125" s="139" t="s">
        <v>87</v>
      </c>
      <c r="AY125" s="132" t="s">
        <v>135</v>
      </c>
      <c r="BK125" s="140">
        <f>SUM(BK126:BK168)</f>
        <v>0</v>
      </c>
    </row>
    <row r="126" spans="1:65" s="2" customFormat="1" ht="21.75" customHeight="1">
      <c r="A126" s="31"/>
      <c r="B126" s="143"/>
      <c r="C126" s="144" t="s">
        <v>87</v>
      </c>
      <c r="D126" s="144" t="s">
        <v>137</v>
      </c>
      <c r="E126" s="145" t="s">
        <v>138</v>
      </c>
      <c r="F126" s="146" t="s">
        <v>139</v>
      </c>
      <c r="G126" s="147" t="s">
        <v>140</v>
      </c>
      <c r="H126" s="148">
        <v>120</v>
      </c>
      <c r="I126" s="149">
        <v>0</v>
      </c>
      <c r="J126" s="149">
        <f>ROUND(I126*H126,2)</f>
        <v>0</v>
      </c>
      <c r="K126" s="150"/>
      <c r="L126" s="32"/>
      <c r="M126" s="151" t="s">
        <v>1</v>
      </c>
      <c r="N126" s="152" t="s">
        <v>44</v>
      </c>
      <c r="O126" s="153">
        <v>0.11600000000000001</v>
      </c>
      <c r="P126" s="153">
        <f>O126*H126</f>
        <v>13.92</v>
      </c>
      <c r="Q126" s="153">
        <v>0</v>
      </c>
      <c r="R126" s="153">
        <f>Q126*H126</f>
        <v>0</v>
      </c>
      <c r="S126" s="153">
        <v>0</v>
      </c>
      <c r="T126" s="154">
        <f>S126*H126</f>
        <v>0</v>
      </c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R126" s="155" t="s">
        <v>141</v>
      </c>
      <c r="AT126" s="155" t="s">
        <v>137</v>
      </c>
      <c r="AU126" s="155" t="s">
        <v>89</v>
      </c>
      <c r="AY126" s="18" t="s">
        <v>135</v>
      </c>
      <c r="BE126" s="156">
        <f>IF(N126="základní",J126,0)</f>
        <v>0</v>
      </c>
      <c r="BF126" s="156">
        <f>IF(N126="snížená",J126,0)</f>
        <v>0</v>
      </c>
      <c r="BG126" s="156">
        <f>IF(N126="zákl. přenesená",J126,0)</f>
        <v>0</v>
      </c>
      <c r="BH126" s="156">
        <f>IF(N126="sníž. přenesená",J126,0)</f>
        <v>0</v>
      </c>
      <c r="BI126" s="156">
        <f>IF(N126="nulová",J126,0)</f>
        <v>0</v>
      </c>
      <c r="BJ126" s="18" t="s">
        <v>87</v>
      </c>
      <c r="BK126" s="156">
        <f>ROUND(I126*H126,2)</f>
        <v>0</v>
      </c>
      <c r="BL126" s="18" t="s">
        <v>141</v>
      </c>
      <c r="BM126" s="155" t="s">
        <v>142</v>
      </c>
    </row>
    <row r="127" spans="1:65" s="2" customFormat="1">
      <c r="A127" s="31"/>
      <c r="B127" s="32"/>
      <c r="C127" s="31"/>
      <c r="D127" s="157" t="s">
        <v>143</v>
      </c>
      <c r="E127" s="31"/>
      <c r="F127" s="158" t="s">
        <v>144</v>
      </c>
      <c r="G127" s="31"/>
      <c r="H127" s="31"/>
      <c r="I127" s="31"/>
      <c r="J127" s="31"/>
      <c r="K127" s="31"/>
      <c r="L127" s="32"/>
      <c r="M127" s="159"/>
      <c r="N127" s="160"/>
      <c r="O127" s="57"/>
      <c r="P127" s="57"/>
      <c r="Q127" s="57"/>
      <c r="R127" s="57"/>
      <c r="S127" s="57"/>
      <c r="T127" s="58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T127" s="18" t="s">
        <v>143</v>
      </c>
      <c r="AU127" s="18" t="s">
        <v>89</v>
      </c>
    </row>
    <row r="128" spans="1:65" s="13" customFormat="1">
      <c r="B128" s="161"/>
      <c r="D128" s="157" t="s">
        <v>145</v>
      </c>
      <c r="E128" s="162" t="s">
        <v>1</v>
      </c>
      <c r="F128" s="163" t="s">
        <v>146</v>
      </c>
      <c r="H128" s="164">
        <v>120</v>
      </c>
      <c r="L128" s="161"/>
      <c r="M128" s="165"/>
      <c r="N128" s="166"/>
      <c r="O128" s="166"/>
      <c r="P128" s="166"/>
      <c r="Q128" s="166"/>
      <c r="R128" s="166"/>
      <c r="S128" s="166"/>
      <c r="T128" s="167"/>
      <c r="AT128" s="162" t="s">
        <v>145</v>
      </c>
      <c r="AU128" s="162" t="s">
        <v>89</v>
      </c>
      <c r="AV128" s="13" t="s">
        <v>89</v>
      </c>
      <c r="AW128" s="13" t="s">
        <v>36</v>
      </c>
      <c r="AX128" s="13" t="s">
        <v>87</v>
      </c>
      <c r="AY128" s="162" t="s">
        <v>135</v>
      </c>
    </row>
    <row r="129" spans="1:65" s="2" customFormat="1" ht="33" customHeight="1">
      <c r="A129" s="31"/>
      <c r="B129" s="143"/>
      <c r="C129" s="144" t="s">
        <v>89</v>
      </c>
      <c r="D129" s="144" t="s">
        <v>137</v>
      </c>
      <c r="E129" s="145" t="s">
        <v>147</v>
      </c>
      <c r="F129" s="146" t="s">
        <v>148</v>
      </c>
      <c r="G129" s="147" t="s">
        <v>140</v>
      </c>
      <c r="H129" s="148">
        <v>84.36</v>
      </c>
      <c r="I129" s="149">
        <v>0</v>
      </c>
      <c r="J129" s="149">
        <f>ROUND(I129*H129,2)</f>
        <v>0</v>
      </c>
      <c r="K129" s="150"/>
      <c r="L129" s="32"/>
      <c r="M129" s="151" t="s">
        <v>1</v>
      </c>
      <c r="N129" s="152" t="s">
        <v>44</v>
      </c>
      <c r="O129" s="153">
        <v>0.41399999999999998</v>
      </c>
      <c r="P129" s="153">
        <f>O129*H129</f>
        <v>34.925039999999996</v>
      </c>
      <c r="Q129" s="153">
        <v>0</v>
      </c>
      <c r="R129" s="153">
        <f>Q129*H129</f>
        <v>0</v>
      </c>
      <c r="S129" s="153">
        <v>0</v>
      </c>
      <c r="T129" s="154">
        <f>S129*H129</f>
        <v>0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R129" s="155" t="s">
        <v>141</v>
      </c>
      <c r="AT129" s="155" t="s">
        <v>137</v>
      </c>
      <c r="AU129" s="155" t="s">
        <v>89</v>
      </c>
      <c r="AY129" s="18" t="s">
        <v>135</v>
      </c>
      <c r="BE129" s="156">
        <f>IF(N129="základní",J129,0)</f>
        <v>0</v>
      </c>
      <c r="BF129" s="156">
        <f>IF(N129="snížená",J129,0)</f>
        <v>0</v>
      </c>
      <c r="BG129" s="156">
        <f>IF(N129="zákl. přenesená",J129,0)</f>
        <v>0</v>
      </c>
      <c r="BH129" s="156">
        <f>IF(N129="sníž. přenesená",J129,0)</f>
        <v>0</v>
      </c>
      <c r="BI129" s="156">
        <f>IF(N129="nulová",J129,0)</f>
        <v>0</v>
      </c>
      <c r="BJ129" s="18" t="s">
        <v>87</v>
      </c>
      <c r="BK129" s="156">
        <f>ROUND(I129*H129,2)</f>
        <v>0</v>
      </c>
      <c r="BL129" s="18" t="s">
        <v>141</v>
      </c>
      <c r="BM129" s="155" t="s">
        <v>149</v>
      </c>
    </row>
    <row r="130" spans="1:65" s="2" customFormat="1" ht="29.25">
      <c r="A130" s="31"/>
      <c r="B130" s="32"/>
      <c r="C130" s="31"/>
      <c r="D130" s="157" t="s">
        <v>143</v>
      </c>
      <c r="E130" s="31"/>
      <c r="F130" s="158" t="s">
        <v>150</v>
      </c>
      <c r="G130" s="31"/>
      <c r="H130" s="31"/>
      <c r="I130" s="31"/>
      <c r="J130" s="31"/>
      <c r="K130" s="31"/>
      <c r="L130" s="32"/>
      <c r="M130" s="159"/>
      <c r="N130" s="160"/>
      <c r="O130" s="57"/>
      <c r="P130" s="57"/>
      <c r="Q130" s="57"/>
      <c r="R130" s="57"/>
      <c r="S130" s="57"/>
      <c r="T130" s="58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T130" s="18" t="s">
        <v>143</v>
      </c>
      <c r="AU130" s="18" t="s">
        <v>89</v>
      </c>
    </row>
    <row r="131" spans="1:65" s="13" customFormat="1">
      <c r="B131" s="161"/>
      <c r="D131" s="157" t="s">
        <v>145</v>
      </c>
      <c r="E131" s="162" t="s">
        <v>1</v>
      </c>
      <c r="F131" s="163" t="s">
        <v>151</v>
      </c>
      <c r="H131" s="164">
        <v>84.36</v>
      </c>
      <c r="L131" s="161"/>
      <c r="M131" s="165"/>
      <c r="N131" s="166"/>
      <c r="O131" s="166"/>
      <c r="P131" s="166"/>
      <c r="Q131" s="166"/>
      <c r="R131" s="166"/>
      <c r="S131" s="166"/>
      <c r="T131" s="167"/>
      <c r="AT131" s="162" t="s">
        <v>145</v>
      </c>
      <c r="AU131" s="162" t="s">
        <v>89</v>
      </c>
      <c r="AV131" s="13" t="s">
        <v>89</v>
      </c>
      <c r="AW131" s="13" t="s">
        <v>36</v>
      </c>
      <c r="AX131" s="13" t="s">
        <v>87</v>
      </c>
      <c r="AY131" s="162" t="s">
        <v>135</v>
      </c>
    </row>
    <row r="132" spans="1:65" s="2" customFormat="1" ht="33" customHeight="1">
      <c r="A132" s="31"/>
      <c r="B132" s="143"/>
      <c r="C132" s="144" t="s">
        <v>152</v>
      </c>
      <c r="D132" s="144" t="s">
        <v>137</v>
      </c>
      <c r="E132" s="145" t="s">
        <v>153</v>
      </c>
      <c r="F132" s="146" t="s">
        <v>154</v>
      </c>
      <c r="G132" s="147" t="s">
        <v>140</v>
      </c>
      <c r="H132" s="148">
        <v>108.026</v>
      </c>
      <c r="I132" s="149">
        <v>0</v>
      </c>
      <c r="J132" s="149">
        <f>ROUND(I132*H132,2)</f>
        <v>0</v>
      </c>
      <c r="K132" s="150"/>
      <c r="L132" s="32"/>
      <c r="M132" s="151" t="s">
        <v>1</v>
      </c>
      <c r="N132" s="152" t="s">
        <v>44</v>
      </c>
      <c r="O132" s="153">
        <v>0.83399999999999996</v>
      </c>
      <c r="P132" s="153">
        <f>O132*H132</f>
        <v>90.093683999999996</v>
      </c>
      <c r="Q132" s="153">
        <v>0</v>
      </c>
      <c r="R132" s="153">
        <f>Q132*H132</f>
        <v>0</v>
      </c>
      <c r="S132" s="153">
        <v>0</v>
      </c>
      <c r="T132" s="154">
        <f>S132*H132</f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155" t="s">
        <v>141</v>
      </c>
      <c r="AT132" s="155" t="s">
        <v>137</v>
      </c>
      <c r="AU132" s="155" t="s">
        <v>89</v>
      </c>
      <c r="AY132" s="18" t="s">
        <v>135</v>
      </c>
      <c r="BE132" s="156">
        <f>IF(N132="základní",J132,0)</f>
        <v>0</v>
      </c>
      <c r="BF132" s="156">
        <f>IF(N132="snížená",J132,0)</f>
        <v>0</v>
      </c>
      <c r="BG132" s="156">
        <f>IF(N132="zákl. přenesená",J132,0)</f>
        <v>0</v>
      </c>
      <c r="BH132" s="156">
        <f>IF(N132="sníž. přenesená",J132,0)</f>
        <v>0</v>
      </c>
      <c r="BI132" s="156">
        <f>IF(N132="nulová",J132,0)</f>
        <v>0</v>
      </c>
      <c r="BJ132" s="18" t="s">
        <v>87</v>
      </c>
      <c r="BK132" s="156">
        <f>ROUND(I132*H132,2)</f>
        <v>0</v>
      </c>
      <c r="BL132" s="18" t="s">
        <v>141</v>
      </c>
      <c r="BM132" s="155" t="s">
        <v>155</v>
      </c>
    </row>
    <row r="133" spans="1:65" s="2" customFormat="1" ht="29.25">
      <c r="A133" s="31"/>
      <c r="B133" s="32"/>
      <c r="C133" s="31"/>
      <c r="D133" s="157" t="s">
        <v>143</v>
      </c>
      <c r="E133" s="31"/>
      <c r="F133" s="158" t="s">
        <v>156</v>
      </c>
      <c r="G133" s="31"/>
      <c r="H133" s="31"/>
      <c r="I133" s="31"/>
      <c r="J133" s="31"/>
      <c r="K133" s="31"/>
      <c r="L133" s="32"/>
      <c r="M133" s="159"/>
      <c r="N133" s="160"/>
      <c r="O133" s="57"/>
      <c r="P133" s="57"/>
      <c r="Q133" s="57"/>
      <c r="R133" s="57"/>
      <c r="S133" s="57"/>
      <c r="T133" s="58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T133" s="18" t="s">
        <v>143</v>
      </c>
      <c r="AU133" s="18" t="s">
        <v>89</v>
      </c>
    </row>
    <row r="134" spans="1:65" s="14" customFormat="1">
      <c r="B134" s="168"/>
      <c r="D134" s="157" t="s">
        <v>145</v>
      </c>
      <c r="E134" s="169" t="s">
        <v>1</v>
      </c>
      <c r="F134" s="170" t="s">
        <v>157</v>
      </c>
      <c r="H134" s="169" t="s">
        <v>1</v>
      </c>
      <c r="L134" s="168"/>
      <c r="M134" s="171"/>
      <c r="N134" s="172"/>
      <c r="O134" s="172"/>
      <c r="P134" s="172"/>
      <c r="Q134" s="172"/>
      <c r="R134" s="172"/>
      <c r="S134" s="172"/>
      <c r="T134" s="173"/>
      <c r="AT134" s="169" t="s">
        <v>145</v>
      </c>
      <c r="AU134" s="169" t="s">
        <v>89</v>
      </c>
      <c r="AV134" s="14" t="s">
        <v>87</v>
      </c>
      <c r="AW134" s="14" t="s">
        <v>36</v>
      </c>
      <c r="AX134" s="14" t="s">
        <v>79</v>
      </c>
      <c r="AY134" s="169" t="s">
        <v>135</v>
      </c>
    </row>
    <row r="135" spans="1:65" s="13" customFormat="1" ht="22.5">
      <c r="B135" s="161"/>
      <c r="D135" s="157" t="s">
        <v>145</v>
      </c>
      <c r="E135" s="162" t="s">
        <v>1</v>
      </c>
      <c r="F135" s="163" t="s">
        <v>158</v>
      </c>
      <c r="H135" s="164">
        <v>56.48</v>
      </c>
      <c r="L135" s="161"/>
      <c r="M135" s="165"/>
      <c r="N135" s="166"/>
      <c r="O135" s="166"/>
      <c r="P135" s="166"/>
      <c r="Q135" s="166"/>
      <c r="R135" s="166"/>
      <c r="S135" s="166"/>
      <c r="T135" s="167"/>
      <c r="AT135" s="162" t="s">
        <v>145</v>
      </c>
      <c r="AU135" s="162" t="s">
        <v>89</v>
      </c>
      <c r="AV135" s="13" t="s">
        <v>89</v>
      </c>
      <c r="AW135" s="13" t="s">
        <v>36</v>
      </c>
      <c r="AX135" s="13" t="s">
        <v>79</v>
      </c>
      <c r="AY135" s="162" t="s">
        <v>135</v>
      </c>
    </row>
    <row r="136" spans="1:65" s="14" customFormat="1">
      <c r="B136" s="168"/>
      <c r="D136" s="157" t="s">
        <v>145</v>
      </c>
      <c r="E136" s="169" t="s">
        <v>1</v>
      </c>
      <c r="F136" s="170" t="s">
        <v>159</v>
      </c>
      <c r="H136" s="169" t="s">
        <v>1</v>
      </c>
      <c r="L136" s="168"/>
      <c r="M136" s="171"/>
      <c r="N136" s="172"/>
      <c r="O136" s="172"/>
      <c r="P136" s="172"/>
      <c r="Q136" s="172"/>
      <c r="R136" s="172"/>
      <c r="S136" s="172"/>
      <c r="T136" s="173"/>
      <c r="AT136" s="169" t="s">
        <v>145</v>
      </c>
      <c r="AU136" s="169" t="s">
        <v>89</v>
      </c>
      <c r="AV136" s="14" t="s">
        <v>87</v>
      </c>
      <c r="AW136" s="14" t="s">
        <v>36</v>
      </c>
      <c r="AX136" s="14" t="s">
        <v>79</v>
      </c>
      <c r="AY136" s="169" t="s">
        <v>135</v>
      </c>
    </row>
    <row r="137" spans="1:65" s="13" customFormat="1">
      <c r="B137" s="161"/>
      <c r="D137" s="157" t="s">
        <v>145</v>
      </c>
      <c r="E137" s="162" t="s">
        <v>1</v>
      </c>
      <c r="F137" s="163" t="s">
        <v>160</v>
      </c>
      <c r="H137" s="164">
        <v>30.617999999999999</v>
      </c>
      <c r="L137" s="161"/>
      <c r="M137" s="165"/>
      <c r="N137" s="166"/>
      <c r="O137" s="166"/>
      <c r="P137" s="166"/>
      <c r="Q137" s="166"/>
      <c r="R137" s="166"/>
      <c r="S137" s="166"/>
      <c r="T137" s="167"/>
      <c r="AT137" s="162" t="s">
        <v>145</v>
      </c>
      <c r="AU137" s="162" t="s">
        <v>89</v>
      </c>
      <c r="AV137" s="13" t="s">
        <v>89</v>
      </c>
      <c r="AW137" s="13" t="s">
        <v>36</v>
      </c>
      <c r="AX137" s="13" t="s">
        <v>79</v>
      </c>
      <c r="AY137" s="162" t="s">
        <v>135</v>
      </c>
    </row>
    <row r="138" spans="1:65" s="15" customFormat="1">
      <c r="B138" s="174"/>
      <c r="D138" s="157" t="s">
        <v>145</v>
      </c>
      <c r="E138" s="175" t="s">
        <v>1</v>
      </c>
      <c r="F138" s="176" t="s">
        <v>161</v>
      </c>
      <c r="H138" s="177">
        <v>87.097999999999999</v>
      </c>
      <c r="L138" s="174"/>
      <c r="M138" s="178"/>
      <c r="N138" s="179"/>
      <c r="O138" s="179"/>
      <c r="P138" s="179"/>
      <c r="Q138" s="179"/>
      <c r="R138" s="179"/>
      <c r="S138" s="179"/>
      <c r="T138" s="180"/>
      <c r="AT138" s="175" t="s">
        <v>145</v>
      </c>
      <c r="AU138" s="175" t="s">
        <v>89</v>
      </c>
      <c r="AV138" s="15" t="s">
        <v>152</v>
      </c>
      <c r="AW138" s="15" t="s">
        <v>36</v>
      </c>
      <c r="AX138" s="15" t="s">
        <v>79</v>
      </c>
      <c r="AY138" s="175" t="s">
        <v>135</v>
      </c>
    </row>
    <row r="139" spans="1:65" s="14" customFormat="1">
      <c r="B139" s="168"/>
      <c r="D139" s="157" t="s">
        <v>145</v>
      </c>
      <c r="E139" s="169" t="s">
        <v>1</v>
      </c>
      <c r="F139" s="170" t="s">
        <v>162</v>
      </c>
      <c r="H139" s="169" t="s">
        <v>1</v>
      </c>
      <c r="L139" s="168"/>
      <c r="M139" s="171"/>
      <c r="N139" s="172"/>
      <c r="O139" s="172"/>
      <c r="P139" s="172"/>
      <c r="Q139" s="172"/>
      <c r="R139" s="172"/>
      <c r="S139" s="172"/>
      <c r="T139" s="173"/>
      <c r="AT139" s="169" t="s">
        <v>145</v>
      </c>
      <c r="AU139" s="169" t="s">
        <v>89</v>
      </c>
      <c r="AV139" s="14" t="s">
        <v>87</v>
      </c>
      <c r="AW139" s="14" t="s">
        <v>36</v>
      </c>
      <c r="AX139" s="14" t="s">
        <v>79</v>
      </c>
      <c r="AY139" s="169" t="s">
        <v>135</v>
      </c>
    </row>
    <row r="140" spans="1:65" s="13" customFormat="1">
      <c r="B140" s="161"/>
      <c r="D140" s="157" t="s">
        <v>145</v>
      </c>
      <c r="E140" s="162" t="s">
        <v>1</v>
      </c>
      <c r="F140" s="163" t="s">
        <v>163</v>
      </c>
      <c r="H140" s="164">
        <v>20.928000000000001</v>
      </c>
      <c r="L140" s="161"/>
      <c r="M140" s="165"/>
      <c r="N140" s="166"/>
      <c r="O140" s="166"/>
      <c r="P140" s="166"/>
      <c r="Q140" s="166"/>
      <c r="R140" s="166"/>
      <c r="S140" s="166"/>
      <c r="T140" s="167"/>
      <c r="AT140" s="162" t="s">
        <v>145</v>
      </c>
      <c r="AU140" s="162" t="s">
        <v>89</v>
      </c>
      <c r="AV140" s="13" t="s">
        <v>89</v>
      </c>
      <c r="AW140" s="13" t="s">
        <v>36</v>
      </c>
      <c r="AX140" s="13" t="s">
        <v>79</v>
      </c>
      <c r="AY140" s="162" t="s">
        <v>135</v>
      </c>
    </row>
    <row r="141" spans="1:65" s="16" customFormat="1">
      <c r="B141" s="181"/>
      <c r="D141" s="157" t="s">
        <v>145</v>
      </c>
      <c r="E141" s="182" t="s">
        <v>1</v>
      </c>
      <c r="F141" s="183" t="s">
        <v>164</v>
      </c>
      <c r="H141" s="184">
        <v>108.026</v>
      </c>
      <c r="L141" s="181"/>
      <c r="M141" s="185"/>
      <c r="N141" s="186"/>
      <c r="O141" s="186"/>
      <c r="P141" s="186"/>
      <c r="Q141" s="186"/>
      <c r="R141" s="186"/>
      <c r="S141" s="186"/>
      <c r="T141" s="187"/>
      <c r="AT141" s="182" t="s">
        <v>145</v>
      </c>
      <c r="AU141" s="182" t="s">
        <v>89</v>
      </c>
      <c r="AV141" s="16" t="s">
        <v>141</v>
      </c>
      <c r="AW141" s="16" t="s">
        <v>36</v>
      </c>
      <c r="AX141" s="16" t="s">
        <v>87</v>
      </c>
      <c r="AY141" s="182" t="s">
        <v>135</v>
      </c>
    </row>
    <row r="142" spans="1:65" s="2" customFormat="1" ht="33" customHeight="1">
      <c r="A142" s="31"/>
      <c r="B142" s="143"/>
      <c r="C142" s="144" t="s">
        <v>141</v>
      </c>
      <c r="D142" s="144" t="s">
        <v>137</v>
      </c>
      <c r="E142" s="145" t="s">
        <v>165</v>
      </c>
      <c r="F142" s="146" t="s">
        <v>166</v>
      </c>
      <c r="G142" s="147" t="s">
        <v>140</v>
      </c>
      <c r="H142" s="148">
        <v>234.38200000000001</v>
      </c>
      <c r="I142" s="149">
        <v>0</v>
      </c>
      <c r="J142" s="149">
        <f>ROUND(I142*H142,2)</f>
        <v>0</v>
      </c>
      <c r="K142" s="150"/>
      <c r="L142" s="32"/>
      <c r="M142" s="151" t="s">
        <v>1</v>
      </c>
      <c r="N142" s="152" t="s">
        <v>44</v>
      </c>
      <c r="O142" s="153">
        <v>8.6999999999999994E-2</v>
      </c>
      <c r="P142" s="153">
        <f>O142*H142</f>
        <v>20.391234000000001</v>
      </c>
      <c r="Q142" s="153">
        <v>0</v>
      </c>
      <c r="R142" s="153">
        <f>Q142*H142</f>
        <v>0</v>
      </c>
      <c r="S142" s="153">
        <v>0</v>
      </c>
      <c r="T142" s="154">
        <f>S142*H142</f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55" t="s">
        <v>141</v>
      </c>
      <c r="AT142" s="155" t="s">
        <v>137</v>
      </c>
      <c r="AU142" s="155" t="s">
        <v>89</v>
      </c>
      <c r="AY142" s="18" t="s">
        <v>135</v>
      </c>
      <c r="BE142" s="156">
        <f>IF(N142="základní",J142,0)</f>
        <v>0</v>
      </c>
      <c r="BF142" s="156">
        <f>IF(N142="snížená",J142,0)</f>
        <v>0</v>
      </c>
      <c r="BG142" s="156">
        <f>IF(N142="zákl. přenesená",J142,0)</f>
        <v>0</v>
      </c>
      <c r="BH142" s="156">
        <f>IF(N142="sníž. přenesená",J142,0)</f>
        <v>0</v>
      </c>
      <c r="BI142" s="156">
        <f>IF(N142="nulová",J142,0)</f>
        <v>0</v>
      </c>
      <c r="BJ142" s="18" t="s">
        <v>87</v>
      </c>
      <c r="BK142" s="156">
        <f>ROUND(I142*H142,2)</f>
        <v>0</v>
      </c>
      <c r="BL142" s="18" t="s">
        <v>141</v>
      </c>
      <c r="BM142" s="155" t="s">
        <v>167</v>
      </c>
    </row>
    <row r="143" spans="1:65" s="2" customFormat="1" ht="39">
      <c r="A143" s="31"/>
      <c r="B143" s="32"/>
      <c r="C143" s="31"/>
      <c r="D143" s="157" t="s">
        <v>143</v>
      </c>
      <c r="E143" s="31"/>
      <c r="F143" s="158" t="s">
        <v>168</v>
      </c>
      <c r="G143" s="31"/>
      <c r="H143" s="31"/>
      <c r="I143" s="31"/>
      <c r="J143" s="31"/>
      <c r="K143" s="31"/>
      <c r="L143" s="32"/>
      <c r="M143" s="159"/>
      <c r="N143" s="160"/>
      <c r="O143" s="57"/>
      <c r="P143" s="57"/>
      <c r="Q143" s="57"/>
      <c r="R143" s="57"/>
      <c r="S143" s="57"/>
      <c r="T143" s="58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T143" s="18" t="s">
        <v>143</v>
      </c>
      <c r="AU143" s="18" t="s">
        <v>89</v>
      </c>
    </row>
    <row r="144" spans="1:65" s="13" customFormat="1">
      <c r="B144" s="161"/>
      <c r="D144" s="157" t="s">
        <v>145</v>
      </c>
      <c r="E144" s="162" t="s">
        <v>1</v>
      </c>
      <c r="F144" s="163" t="s">
        <v>169</v>
      </c>
      <c r="H144" s="164">
        <v>120</v>
      </c>
      <c r="L144" s="161"/>
      <c r="M144" s="165"/>
      <c r="N144" s="166"/>
      <c r="O144" s="166"/>
      <c r="P144" s="166"/>
      <c r="Q144" s="166"/>
      <c r="R144" s="166"/>
      <c r="S144" s="166"/>
      <c r="T144" s="167"/>
      <c r="AT144" s="162" t="s">
        <v>145</v>
      </c>
      <c r="AU144" s="162" t="s">
        <v>89</v>
      </c>
      <c r="AV144" s="13" t="s">
        <v>89</v>
      </c>
      <c r="AW144" s="13" t="s">
        <v>36</v>
      </c>
      <c r="AX144" s="13" t="s">
        <v>79</v>
      </c>
      <c r="AY144" s="162" t="s">
        <v>135</v>
      </c>
    </row>
    <row r="145" spans="1:65" s="13" customFormat="1">
      <c r="B145" s="161"/>
      <c r="D145" s="157" t="s">
        <v>145</v>
      </c>
      <c r="E145" s="162" t="s">
        <v>1</v>
      </c>
      <c r="F145" s="163" t="s">
        <v>170</v>
      </c>
      <c r="H145" s="164">
        <v>-60</v>
      </c>
      <c r="L145" s="161"/>
      <c r="M145" s="165"/>
      <c r="N145" s="166"/>
      <c r="O145" s="166"/>
      <c r="P145" s="166"/>
      <c r="Q145" s="166"/>
      <c r="R145" s="166"/>
      <c r="S145" s="166"/>
      <c r="T145" s="167"/>
      <c r="AT145" s="162" t="s">
        <v>145</v>
      </c>
      <c r="AU145" s="162" t="s">
        <v>89</v>
      </c>
      <c r="AV145" s="13" t="s">
        <v>89</v>
      </c>
      <c r="AW145" s="13" t="s">
        <v>36</v>
      </c>
      <c r="AX145" s="13" t="s">
        <v>79</v>
      </c>
      <c r="AY145" s="162" t="s">
        <v>135</v>
      </c>
    </row>
    <row r="146" spans="1:65" s="13" customFormat="1">
      <c r="B146" s="161"/>
      <c r="D146" s="157" t="s">
        <v>145</v>
      </c>
      <c r="E146" s="162" t="s">
        <v>1</v>
      </c>
      <c r="F146" s="163" t="s">
        <v>171</v>
      </c>
      <c r="H146" s="164">
        <v>84.36</v>
      </c>
      <c r="L146" s="161"/>
      <c r="M146" s="165"/>
      <c r="N146" s="166"/>
      <c r="O146" s="166"/>
      <c r="P146" s="166"/>
      <c r="Q146" s="166"/>
      <c r="R146" s="166"/>
      <c r="S146" s="166"/>
      <c r="T146" s="167"/>
      <c r="AT146" s="162" t="s">
        <v>145</v>
      </c>
      <c r="AU146" s="162" t="s">
        <v>89</v>
      </c>
      <c r="AV146" s="13" t="s">
        <v>89</v>
      </c>
      <c r="AW146" s="13" t="s">
        <v>36</v>
      </c>
      <c r="AX146" s="13" t="s">
        <v>79</v>
      </c>
      <c r="AY146" s="162" t="s">
        <v>135</v>
      </c>
    </row>
    <row r="147" spans="1:65" s="13" customFormat="1">
      <c r="B147" s="161"/>
      <c r="D147" s="157" t="s">
        <v>145</v>
      </c>
      <c r="E147" s="162" t="s">
        <v>1</v>
      </c>
      <c r="F147" s="163" t="s">
        <v>172</v>
      </c>
      <c r="H147" s="164">
        <v>108.026</v>
      </c>
      <c r="L147" s="161"/>
      <c r="M147" s="165"/>
      <c r="N147" s="166"/>
      <c r="O147" s="166"/>
      <c r="P147" s="166"/>
      <c r="Q147" s="166"/>
      <c r="R147" s="166"/>
      <c r="S147" s="166"/>
      <c r="T147" s="167"/>
      <c r="AT147" s="162" t="s">
        <v>145</v>
      </c>
      <c r="AU147" s="162" t="s">
        <v>89</v>
      </c>
      <c r="AV147" s="13" t="s">
        <v>89</v>
      </c>
      <c r="AW147" s="13" t="s">
        <v>36</v>
      </c>
      <c r="AX147" s="13" t="s">
        <v>79</v>
      </c>
      <c r="AY147" s="162" t="s">
        <v>135</v>
      </c>
    </row>
    <row r="148" spans="1:65" s="13" customFormat="1">
      <c r="B148" s="161"/>
      <c r="D148" s="157" t="s">
        <v>145</v>
      </c>
      <c r="E148" s="162" t="s">
        <v>1</v>
      </c>
      <c r="F148" s="163" t="s">
        <v>173</v>
      </c>
      <c r="H148" s="164">
        <v>-18.004000000000001</v>
      </c>
      <c r="L148" s="161"/>
      <c r="M148" s="165"/>
      <c r="N148" s="166"/>
      <c r="O148" s="166"/>
      <c r="P148" s="166"/>
      <c r="Q148" s="166"/>
      <c r="R148" s="166"/>
      <c r="S148" s="166"/>
      <c r="T148" s="167"/>
      <c r="AT148" s="162" t="s">
        <v>145</v>
      </c>
      <c r="AU148" s="162" t="s">
        <v>89</v>
      </c>
      <c r="AV148" s="13" t="s">
        <v>89</v>
      </c>
      <c r="AW148" s="13" t="s">
        <v>36</v>
      </c>
      <c r="AX148" s="13" t="s">
        <v>79</v>
      </c>
      <c r="AY148" s="162" t="s">
        <v>135</v>
      </c>
    </row>
    <row r="149" spans="1:65" s="16" customFormat="1">
      <c r="B149" s="181"/>
      <c r="D149" s="157" t="s">
        <v>145</v>
      </c>
      <c r="E149" s="182" t="s">
        <v>1</v>
      </c>
      <c r="F149" s="183" t="s">
        <v>164</v>
      </c>
      <c r="H149" s="184">
        <v>234.38200000000003</v>
      </c>
      <c r="L149" s="181"/>
      <c r="M149" s="185"/>
      <c r="N149" s="186"/>
      <c r="O149" s="186"/>
      <c r="P149" s="186"/>
      <c r="Q149" s="186"/>
      <c r="R149" s="186"/>
      <c r="S149" s="186"/>
      <c r="T149" s="187"/>
      <c r="AT149" s="182" t="s">
        <v>145</v>
      </c>
      <c r="AU149" s="182" t="s">
        <v>89</v>
      </c>
      <c r="AV149" s="16" t="s">
        <v>141</v>
      </c>
      <c r="AW149" s="16" t="s">
        <v>36</v>
      </c>
      <c r="AX149" s="16" t="s">
        <v>87</v>
      </c>
      <c r="AY149" s="182" t="s">
        <v>135</v>
      </c>
    </row>
    <row r="150" spans="1:65" s="2" customFormat="1" ht="33" customHeight="1">
      <c r="A150" s="31"/>
      <c r="B150" s="143"/>
      <c r="C150" s="144" t="s">
        <v>174</v>
      </c>
      <c r="D150" s="144" t="s">
        <v>137</v>
      </c>
      <c r="E150" s="145" t="s">
        <v>175</v>
      </c>
      <c r="F150" s="146" t="s">
        <v>176</v>
      </c>
      <c r="G150" s="147" t="s">
        <v>140</v>
      </c>
      <c r="H150" s="148">
        <v>703.14599999999996</v>
      </c>
      <c r="I150" s="149">
        <v>0</v>
      </c>
      <c r="J150" s="149">
        <f>ROUND(I150*H150,2)</f>
        <v>0</v>
      </c>
      <c r="K150" s="150"/>
      <c r="L150" s="32"/>
      <c r="M150" s="151" t="s">
        <v>1</v>
      </c>
      <c r="N150" s="152" t="s">
        <v>44</v>
      </c>
      <c r="O150" s="153">
        <v>5.0000000000000001E-3</v>
      </c>
      <c r="P150" s="153">
        <f>O150*H150</f>
        <v>3.51573</v>
      </c>
      <c r="Q150" s="153">
        <v>0</v>
      </c>
      <c r="R150" s="153">
        <f>Q150*H150</f>
        <v>0</v>
      </c>
      <c r="S150" s="153">
        <v>0</v>
      </c>
      <c r="T150" s="154">
        <f>S150*H150</f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155" t="s">
        <v>141</v>
      </c>
      <c r="AT150" s="155" t="s">
        <v>137</v>
      </c>
      <c r="AU150" s="155" t="s">
        <v>89</v>
      </c>
      <c r="AY150" s="18" t="s">
        <v>135</v>
      </c>
      <c r="BE150" s="156">
        <f>IF(N150="základní",J150,0)</f>
        <v>0</v>
      </c>
      <c r="BF150" s="156">
        <f>IF(N150="snížená",J150,0)</f>
        <v>0</v>
      </c>
      <c r="BG150" s="156">
        <f>IF(N150="zákl. přenesená",J150,0)</f>
        <v>0</v>
      </c>
      <c r="BH150" s="156">
        <f>IF(N150="sníž. přenesená",J150,0)</f>
        <v>0</v>
      </c>
      <c r="BI150" s="156">
        <f>IF(N150="nulová",J150,0)</f>
        <v>0</v>
      </c>
      <c r="BJ150" s="18" t="s">
        <v>87</v>
      </c>
      <c r="BK150" s="156">
        <f>ROUND(I150*H150,2)</f>
        <v>0</v>
      </c>
      <c r="BL150" s="18" t="s">
        <v>141</v>
      </c>
      <c r="BM150" s="155" t="s">
        <v>177</v>
      </c>
    </row>
    <row r="151" spans="1:65" s="2" customFormat="1" ht="48.75">
      <c r="A151" s="31"/>
      <c r="B151" s="32"/>
      <c r="C151" s="31"/>
      <c r="D151" s="157" t="s">
        <v>143</v>
      </c>
      <c r="E151" s="31"/>
      <c r="F151" s="158" t="s">
        <v>178</v>
      </c>
      <c r="G151" s="31"/>
      <c r="H151" s="31"/>
      <c r="I151" s="31"/>
      <c r="J151" s="31"/>
      <c r="K151" s="31"/>
      <c r="L151" s="32"/>
      <c r="M151" s="159"/>
      <c r="N151" s="160"/>
      <c r="O151" s="57"/>
      <c r="P151" s="57"/>
      <c r="Q151" s="57"/>
      <c r="R151" s="57"/>
      <c r="S151" s="57"/>
      <c r="T151" s="58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T151" s="18" t="s">
        <v>143</v>
      </c>
      <c r="AU151" s="18" t="s">
        <v>89</v>
      </c>
    </row>
    <row r="152" spans="1:65" s="13" customFormat="1">
      <c r="B152" s="161"/>
      <c r="D152" s="157" t="s">
        <v>145</v>
      </c>
      <c r="E152" s="162" t="s">
        <v>1</v>
      </c>
      <c r="F152" s="163" t="s">
        <v>179</v>
      </c>
      <c r="H152" s="164">
        <v>703.14599999999996</v>
      </c>
      <c r="L152" s="161"/>
      <c r="M152" s="165"/>
      <c r="N152" s="166"/>
      <c r="O152" s="166"/>
      <c r="P152" s="166"/>
      <c r="Q152" s="166"/>
      <c r="R152" s="166"/>
      <c r="S152" s="166"/>
      <c r="T152" s="167"/>
      <c r="AT152" s="162" t="s">
        <v>145</v>
      </c>
      <c r="AU152" s="162" t="s">
        <v>89</v>
      </c>
      <c r="AV152" s="13" t="s">
        <v>89</v>
      </c>
      <c r="AW152" s="13" t="s">
        <v>36</v>
      </c>
      <c r="AX152" s="13" t="s">
        <v>87</v>
      </c>
      <c r="AY152" s="162" t="s">
        <v>135</v>
      </c>
    </row>
    <row r="153" spans="1:65" s="2" customFormat="1" ht="21.75" customHeight="1">
      <c r="A153" s="31"/>
      <c r="B153" s="143"/>
      <c r="C153" s="144" t="s">
        <v>180</v>
      </c>
      <c r="D153" s="144" t="s">
        <v>137</v>
      </c>
      <c r="E153" s="145" t="s">
        <v>181</v>
      </c>
      <c r="F153" s="146" t="s">
        <v>182</v>
      </c>
      <c r="G153" s="147" t="s">
        <v>183</v>
      </c>
      <c r="H153" s="148">
        <v>421.88799999999998</v>
      </c>
      <c r="I153" s="149">
        <v>0</v>
      </c>
      <c r="J153" s="149">
        <f>ROUND(I153*H153,2)</f>
        <v>0</v>
      </c>
      <c r="K153" s="150"/>
      <c r="L153" s="32"/>
      <c r="M153" s="151" t="s">
        <v>1</v>
      </c>
      <c r="N153" s="152" t="s">
        <v>44</v>
      </c>
      <c r="O153" s="153">
        <v>0</v>
      </c>
      <c r="P153" s="153">
        <f>O153*H153</f>
        <v>0</v>
      </c>
      <c r="Q153" s="153">
        <v>0</v>
      </c>
      <c r="R153" s="153">
        <f>Q153*H153</f>
        <v>0</v>
      </c>
      <c r="S153" s="153">
        <v>0</v>
      </c>
      <c r="T153" s="154">
        <f>S153*H153</f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155" t="s">
        <v>141</v>
      </c>
      <c r="AT153" s="155" t="s">
        <v>137</v>
      </c>
      <c r="AU153" s="155" t="s">
        <v>89</v>
      </c>
      <c r="AY153" s="18" t="s">
        <v>135</v>
      </c>
      <c r="BE153" s="156">
        <f>IF(N153="základní",J153,0)</f>
        <v>0</v>
      </c>
      <c r="BF153" s="156">
        <f>IF(N153="snížená",J153,0)</f>
        <v>0</v>
      </c>
      <c r="BG153" s="156">
        <f>IF(N153="zákl. přenesená",J153,0)</f>
        <v>0</v>
      </c>
      <c r="BH153" s="156">
        <f>IF(N153="sníž. přenesená",J153,0)</f>
        <v>0</v>
      </c>
      <c r="BI153" s="156">
        <f>IF(N153="nulová",J153,0)</f>
        <v>0</v>
      </c>
      <c r="BJ153" s="18" t="s">
        <v>87</v>
      </c>
      <c r="BK153" s="156">
        <f>ROUND(I153*H153,2)</f>
        <v>0</v>
      </c>
      <c r="BL153" s="18" t="s">
        <v>141</v>
      </c>
      <c r="BM153" s="155" t="s">
        <v>184</v>
      </c>
    </row>
    <row r="154" spans="1:65" s="2" customFormat="1">
      <c r="A154" s="31"/>
      <c r="B154" s="32"/>
      <c r="C154" s="31"/>
      <c r="D154" s="157" t="s">
        <v>143</v>
      </c>
      <c r="E154" s="31"/>
      <c r="F154" s="158" t="s">
        <v>182</v>
      </c>
      <c r="G154" s="31"/>
      <c r="H154" s="31"/>
      <c r="I154" s="31"/>
      <c r="J154" s="31"/>
      <c r="K154" s="31"/>
      <c r="L154" s="32"/>
      <c r="M154" s="159"/>
      <c r="N154" s="160"/>
      <c r="O154" s="57"/>
      <c r="P154" s="57"/>
      <c r="Q154" s="57"/>
      <c r="R154" s="57"/>
      <c r="S154" s="57"/>
      <c r="T154" s="58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T154" s="18" t="s">
        <v>143</v>
      </c>
      <c r="AU154" s="18" t="s">
        <v>89</v>
      </c>
    </row>
    <row r="155" spans="1:65" s="13" customFormat="1">
      <c r="B155" s="161"/>
      <c r="D155" s="157" t="s">
        <v>145</v>
      </c>
      <c r="E155" s="162" t="s">
        <v>1</v>
      </c>
      <c r="F155" s="163" t="s">
        <v>185</v>
      </c>
      <c r="H155" s="164">
        <v>421.88799999999998</v>
      </c>
      <c r="L155" s="161"/>
      <c r="M155" s="165"/>
      <c r="N155" s="166"/>
      <c r="O155" s="166"/>
      <c r="P155" s="166"/>
      <c r="Q155" s="166"/>
      <c r="R155" s="166"/>
      <c r="S155" s="166"/>
      <c r="T155" s="167"/>
      <c r="AT155" s="162" t="s">
        <v>145</v>
      </c>
      <c r="AU155" s="162" t="s">
        <v>89</v>
      </c>
      <c r="AV155" s="13" t="s">
        <v>89</v>
      </c>
      <c r="AW155" s="13" t="s">
        <v>36</v>
      </c>
      <c r="AX155" s="13" t="s">
        <v>87</v>
      </c>
      <c r="AY155" s="162" t="s">
        <v>135</v>
      </c>
    </row>
    <row r="156" spans="1:65" s="2" customFormat="1" ht="21.75" customHeight="1">
      <c r="A156" s="31"/>
      <c r="B156" s="143"/>
      <c r="C156" s="144" t="s">
        <v>186</v>
      </c>
      <c r="D156" s="144" t="s">
        <v>137</v>
      </c>
      <c r="E156" s="145" t="s">
        <v>187</v>
      </c>
      <c r="F156" s="146" t="s">
        <v>188</v>
      </c>
      <c r="G156" s="147" t="s">
        <v>189</v>
      </c>
      <c r="H156" s="148">
        <v>200</v>
      </c>
      <c r="I156" s="149">
        <v>0</v>
      </c>
      <c r="J156" s="149">
        <f>ROUND(I156*H156,2)</f>
        <v>0</v>
      </c>
      <c r="K156" s="150"/>
      <c r="L156" s="32"/>
      <c r="M156" s="151" t="s">
        <v>1</v>
      </c>
      <c r="N156" s="152" t="s">
        <v>44</v>
      </c>
      <c r="O156" s="153">
        <v>0.96599999999999997</v>
      </c>
      <c r="P156" s="153">
        <f>O156*H156</f>
        <v>193.2</v>
      </c>
      <c r="Q156" s="153">
        <v>0</v>
      </c>
      <c r="R156" s="153">
        <f>Q156*H156</f>
        <v>0</v>
      </c>
      <c r="S156" s="153">
        <v>0</v>
      </c>
      <c r="T156" s="154">
        <f>S156*H156</f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155" t="s">
        <v>141</v>
      </c>
      <c r="AT156" s="155" t="s">
        <v>137</v>
      </c>
      <c r="AU156" s="155" t="s">
        <v>89</v>
      </c>
      <c r="AY156" s="18" t="s">
        <v>135</v>
      </c>
      <c r="BE156" s="156">
        <f>IF(N156="základní",J156,0)</f>
        <v>0</v>
      </c>
      <c r="BF156" s="156">
        <f>IF(N156="snížená",J156,0)</f>
        <v>0</v>
      </c>
      <c r="BG156" s="156">
        <f>IF(N156="zákl. přenesená",J156,0)</f>
        <v>0</v>
      </c>
      <c r="BH156" s="156">
        <f>IF(N156="sníž. přenesená",J156,0)</f>
        <v>0</v>
      </c>
      <c r="BI156" s="156">
        <f>IF(N156="nulová",J156,0)</f>
        <v>0</v>
      </c>
      <c r="BJ156" s="18" t="s">
        <v>87</v>
      </c>
      <c r="BK156" s="156">
        <f>ROUND(I156*H156,2)</f>
        <v>0</v>
      </c>
      <c r="BL156" s="18" t="s">
        <v>141</v>
      </c>
      <c r="BM156" s="155" t="s">
        <v>190</v>
      </c>
    </row>
    <row r="157" spans="1:65" s="2" customFormat="1" ht="19.5">
      <c r="A157" s="31"/>
      <c r="B157" s="32"/>
      <c r="C157" s="31"/>
      <c r="D157" s="157" t="s">
        <v>143</v>
      </c>
      <c r="E157" s="31"/>
      <c r="F157" s="158" t="s">
        <v>191</v>
      </c>
      <c r="G157" s="31"/>
      <c r="H157" s="31"/>
      <c r="I157" s="31"/>
      <c r="J157" s="31"/>
      <c r="K157" s="31"/>
      <c r="L157" s="32"/>
      <c r="M157" s="159"/>
      <c r="N157" s="160"/>
      <c r="O157" s="57"/>
      <c r="P157" s="57"/>
      <c r="Q157" s="57"/>
      <c r="R157" s="57"/>
      <c r="S157" s="57"/>
      <c r="T157" s="58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T157" s="18" t="s">
        <v>143</v>
      </c>
      <c r="AU157" s="18" t="s">
        <v>89</v>
      </c>
    </row>
    <row r="158" spans="1:65" s="13" customFormat="1">
      <c r="B158" s="161"/>
      <c r="D158" s="157" t="s">
        <v>145</v>
      </c>
      <c r="E158" s="162" t="s">
        <v>1</v>
      </c>
      <c r="F158" s="163" t="s">
        <v>192</v>
      </c>
      <c r="H158" s="164">
        <v>200</v>
      </c>
      <c r="L158" s="161"/>
      <c r="M158" s="165"/>
      <c r="N158" s="166"/>
      <c r="O158" s="166"/>
      <c r="P158" s="166"/>
      <c r="Q158" s="166"/>
      <c r="R158" s="166"/>
      <c r="S158" s="166"/>
      <c r="T158" s="167"/>
      <c r="AT158" s="162" t="s">
        <v>145</v>
      </c>
      <c r="AU158" s="162" t="s">
        <v>89</v>
      </c>
      <c r="AV158" s="13" t="s">
        <v>89</v>
      </c>
      <c r="AW158" s="13" t="s">
        <v>36</v>
      </c>
      <c r="AX158" s="13" t="s">
        <v>87</v>
      </c>
      <c r="AY158" s="162" t="s">
        <v>135</v>
      </c>
    </row>
    <row r="159" spans="1:65" s="2" customFormat="1" ht="21.75" customHeight="1">
      <c r="A159" s="31"/>
      <c r="B159" s="143"/>
      <c r="C159" s="144" t="s">
        <v>193</v>
      </c>
      <c r="D159" s="144" t="s">
        <v>137</v>
      </c>
      <c r="E159" s="145" t="s">
        <v>194</v>
      </c>
      <c r="F159" s="146" t="s">
        <v>195</v>
      </c>
      <c r="G159" s="147" t="s">
        <v>140</v>
      </c>
      <c r="H159" s="148">
        <v>18.004000000000001</v>
      </c>
      <c r="I159" s="149">
        <v>0</v>
      </c>
      <c r="J159" s="149">
        <f>ROUND(I159*H159,2)</f>
        <v>0</v>
      </c>
      <c r="K159" s="150"/>
      <c r="L159" s="32"/>
      <c r="M159" s="151" t="s">
        <v>1</v>
      </c>
      <c r="N159" s="152" t="s">
        <v>44</v>
      </c>
      <c r="O159" s="153">
        <v>0.29899999999999999</v>
      </c>
      <c r="P159" s="153">
        <f>O159*H159</f>
        <v>5.3831959999999999</v>
      </c>
      <c r="Q159" s="153">
        <v>0</v>
      </c>
      <c r="R159" s="153">
        <f>Q159*H159</f>
        <v>0</v>
      </c>
      <c r="S159" s="153">
        <v>0</v>
      </c>
      <c r="T159" s="154">
        <f>S159*H159</f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155" t="s">
        <v>141</v>
      </c>
      <c r="AT159" s="155" t="s">
        <v>137</v>
      </c>
      <c r="AU159" s="155" t="s">
        <v>89</v>
      </c>
      <c r="AY159" s="18" t="s">
        <v>135</v>
      </c>
      <c r="BE159" s="156">
        <f>IF(N159="základní",J159,0)</f>
        <v>0</v>
      </c>
      <c r="BF159" s="156">
        <f>IF(N159="snížená",J159,0)</f>
        <v>0</v>
      </c>
      <c r="BG159" s="156">
        <f>IF(N159="zákl. přenesená",J159,0)</f>
        <v>0</v>
      </c>
      <c r="BH159" s="156">
        <f>IF(N159="sníž. přenesená",J159,0)</f>
        <v>0</v>
      </c>
      <c r="BI159" s="156">
        <f>IF(N159="nulová",J159,0)</f>
        <v>0</v>
      </c>
      <c r="BJ159" s="18" t="s">
        <v>87</v>
      </c>
      <c r="BK159" s="156">
        <f>ROUND(I159*H159,2)</f>
        <v>0</v>
      </c>
      <c r="BL159" s="18" t="s">
        <v>141</v>
      </c>
      <c r="BM159" s="155" t="s">
        <v>196</v>
      </c>
    </row>
    <row r="160" spans="1:65" s="2" customFormat="1" ht="29.25">
      <c r="A160" s="31"/>
      <c r="B160" s="32"/>
      <c r="C160" s="31"/>
      <c r="D160" s="157" t="s">
        <v>143</v>
      </c>
      <c r="E160" s="31"/>
      <c r="F160" s="158" t="s">
        <v>197</v>
      </c>
      <c r="G160" s="31"/>
      <c r="H160" s="31"/>
      <c r="I160" s="31"/>
      <c r="J160" s="31"/>
      <c r="K160" s="31"/>
      <c r="L160" s="32"/>
      <c r="M160" s="159"/>
      <c r="N160" s="160"/>
      <c r="O160" s="57"/>
      <c r="P160" s="57"/>
      <c r="Q160" s="57"/>
      <c r="R160" s="57"/>
      <c r="S160" s="57"/>
      <c r="T160" s="58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T160" s="18" t="s">
        <v>143</v>
      </c>
      <c r="AU160" s="18" t="s">
        <v>89</v>
      </c>
    </row>
    <row r="161" spans="1:65" s="14" customFormat="1">
      <c r="B161" s="168"/>
      <c r="D161" s="157" t="s">
        <v>145</v>
      </c>
      <c r="E161" s="169" t="s">
        <v>1</v>
      </c>
      <c r="F161" s="170" t="s">
        <v>157</v>
      </c>
      <c r="H161" s="169" t="s">
        <v>1</v>
      </c>
      <c r="L161" s="168"/>
      <c r="M161" s="171"/>
      <c r="N161" s="172"/>
      <c r="O161" s="172"/>
      <c r="P161" s="172"/>
      <c r="Q161" s="172"/>
      <c r="R161" s="172"/>
      <c r="S161" s="172"/>
      <c r="T161" s="173"/>
      <c r="AT161" s="169" t="s">
        <v>145</v>
      </c>
      <c r="AU161" s="169" t="s">
        <v>89</v>
      </c>
      <c r="AV161" s="14" t="s">
        <v>87</v>
      </c>
      <c r="AW161" s="14" t="s">
        <v>36</v>
      </c>
      <c r="AX161" s="14" t="s">
        <v>79</v>
      </c>
      <c r="AY161" s="169" t="s">
        <v>135</v>
      </c>
    </row>
    <row r="162" spans="1:65" s="13" customFormat="1" ht="22.5">
      <c r="B162" s="161"/>
      <c r="D162" s="157" t="s">
        <v>145</v>
      </c>
      <c r="E162" s="162" t="s">
        <v>1</v>
      </c>
      <c r="F162" s="163" t="s">
        <v>198</v>
      </c>
      <c r="H162" s="164">
        <v>9.4130000000000003</v>
      </c>
      <c r="L162" s="161"/>
      <c r="M162" s="165"/>
      <c r="N162" s="166"/>
      <c r="O162" s="166"/>
      <c r="P162" s="166"/>
      <c r="Q162" s="166"/>
      <c r="R162" s="166"/>
      <c r="S162" s="166"/>
      <c r="T162" s="167"/>
      <c r="AT162" s="162" t="s">
        <v>145</v>
      </c>
      <c r="AU162" s="162" t="s">
        <v>89</v>
      </c>
      <c r="AV162" s="13" t="s">
        <v>89</v>
      </c>
      <c r="AW162" s="13" t="s">
        <v>36</v>
      </c>
      <c r="AX162" s="13" t="s">
        <v>79</v>
      </c>
      <c r="AY162" s="162" t="s">
        <v>135</v>
      </c>
    </row>
    <row r="163" spans="1:65" s="14" customFormat="1">
      <c r="B163" s="168"/>
      <c r="D163" s="157" t="s">
        <v>145</v>
      </c>
      <c r="E163" s="169" t="s">
        <v>1</v>
      </c>
      <c r="F163" s="170" t="s">
        <v>159</v>
      </c>
      <c r="H163" s="169" t="s">
        <v>1</v>
      </c>
      <c r="L163" s="168"/>
      <c r="M163" s="171"/>
      <c r="N163" s="172"/>
      <c r="O163" s="172"/>
      <c r="P163" s="172"/>
      <c r="Q163" s="172"/>
      <c r="R163" s="172"/>
      <c r="S163" s="172"/>
      <c r="T163" s="173"/>
      <c r="AT163" s="169" t="s">
        <v>145</v>
      </c>
      <c r="AU163" s="169" t="s">
        <v>89</v>
      </c>
      <c r="AV163" s="14" t="s">
        <v>87</v>
      </c>
      <c r="AW163" s="14" t="s">
        <v>36</v>
      </c>
      <c r="AX163" s="14" t="s">
        <v>79</v>
      </c>
      <c r="AY163" s="169" t="s">
        <v>135</v>
      </c>
    </row>
    <row r="164" spans="1:65" s="13" customFormat="1">
      <c r="B164" s="161"/>
      <c r="D164" s="157" t="s">
        <v>145</v>
      </c>
      <c r="E164" s="162" t="s">
        <v>1</v>
      </c>
      <c r="F164" s="163" t="s">
        <v>199</v>
      </c>
      <c r="H164" s="164">
        <v>5.1029999999999998</v>
      </c>
      <c r="L164" s="161"/>
      <c r="M164" s="165"/>
      <c r="N164" s="166"/>
      <c r="O164" s="166"/>
      <c r="P164" s="166"/>
      <c r="Q164" s="166"/>
      <c r="R164" s="166"/>
      <c r="S164" s="166"/>
      <c r="T164" s="167"/>
      <c r="AT164" s="162" t="s">
        <v>145</v>
      </c>
      <c r="AU164" s="162" t="s">
        <v>89</v>
      </c>
      <c r="AV164" s="13" t="s">
        <v>89</v>
      </c>
      <c r="AW164" s="13" t="s">
        <v>36</v>
      </c>
      <c r="AX164" s="13" t="s">
        <v>79</v>
      </c>
      <c r="AY164" s="162" t="s">
        <v>135</v>
      </c>
    </row>
    <row r="165" spans="1:65" s="15" customFormat="1">
      <c r="B165" s="174"/>
      <c r="D165" s="157" t="s">
        <v>145</v>
      </c>
      <c r="E165" s="175" t="s">
        <v>1</v>
      </c>
      <c r="F165" s="176" t="s">
        <v>161</v>
      </c>
      <c r="H165" s="177">
        <v>14.516</v>
      </c>
      <c r="L165" s="174"/>
      <c r="M165" s="178"/>
      <c r="N165" s="179"/>
      <c r="O165" s="179"/>
      <c r="P165" s="179"/>
      <c r="Q165" s="179"/>
      <c r="R165" s="179"/>
      <c r="S165" s="179"/>
      <c r="T165" s="180"/>
      <c r="AT165" s="175" t="s">
        <v>145</v>
      </c>
      <c r="AU165" s="175" t="s">
        <v>89</v>
      </c>
      <c r="AV165" s="15" t="s">
        <v>152</v>
      </c>
      <c r="AW165" s="15" t="s">
        <v>36</v>
      </c>
      <c r="AX165" s="15" t="s">
        <v>79</v>
      </c>
      <c r="AY165" s="175" t="s">
        <v>135</v>
      </c>
    </row>
    <row r="166" spans="1:65" s="14" customFormat="1">
      <c r="B166" s="168"/>
      <c r="D166" s="157" t="s">
        <v>145</v>
      </c>
      <c r="E166" s="169" t="s">
        <v>1</v>
      </c>
      <c r="F166" s="170" t="s">
        <v>162</v>
      </c>
      <c r="H166" s="169" t="s">
        <v>1</v>
      </c>
      <c r="L166" s="168"/>
      <c r="M166" s="171"/>
      <c r="N166" s="172"/>
      <c r="O166" s="172"/>
      <c r="P166" s="172"/>
      <c r="Q166" s="172"/>
      <c r="R166" s="172"/>
      <c r="S166" s="172"/>
      <c r="T166" s="173"/>
      <c r="AT166" s="169" t="s">
        <v>145</v>
      </c>
      <c r="AU166" s="169" t="s">
        <v>89</v>
      </c>
      <c r="AV166" s="14" t="s">
        <v>87</v>
      </c>
      <c r="AW166" s="14" t="s">
        <v>36</v>
      </c>
      <c r="AX166" s="14" t="s">
        <v>79</v>
      </c>
      <c r="AY166" s="169" t="s">
        <v>135</v>
      </c>
    </row>
    <row r="167" spans="1:65" s="13" customFormat="1">
      <c r="B167" s="161"/>
      <c r="D167" s="157" t="s">
        <v>145</v>
      </c>
      <c r="E167" s="162" t="s">
        <v>1</v>
      </c>
      <c r="F167" s="163" t="s">
        <v>200</v>
      </c>
      <c r="H167" s="164">
        <v>3.488</v>
      </c>
      <c r="L167" s="161"/>
      <c r="M167" s="165"/>
      <c r="N167" s="166"/>
      <c r="O167" s="166"/>
      <c r="P167" s="166"/>
      <c r="Q167" s="166"/>
      <c r="R167" s="166"/>
      <c r="S167" s="166"/>
      <c r="T167" s="167"/>
      <c r="AT167" s="162" t="s">
        <v>145</v>
      </c>
      <c r="AU167" s="162" t="s">
        <v>89</v>
      </c>
      <c r="AV167" s="13" t="s">
        <v>89</v>
      </c>
      <c r="AW167" s="13" t="s">
        <v>36</v>
      </c>
      <c r="AX167" s="13" t="s">
        <v>79</v>
      </c>
      <c r="AY167" s="162" t="s">
        <v>135</v>
      </c>
    </row>
    <row r="168" spans="1:65" s="16" customFormat="1">
      <c r="B168" s="181"/>
      <c r="D168" s="157" t="s">
        <v>145</v>
      </c>
      <c r="E168" s="182" t="s">
        <v>1</v>
      </c>
      <c r="F168" s="183" t="s">
        <v>164</v>
      </c>
      <c r="H168" s="184">
        <v>18.004000000000001</v>
      </c>
      <c r="L168" s="181"/>
      <c r="M168" s="185"/>
      <c r="N168" s="186"/>
      <c r="O168" s="186"/>
      <c r="P168" s="186"/>
      <c r="Q168" s="186"/>
      <c r="R168" s="186"/>
      <c r="S168" s="186"/>
      <c r="T168" s="187"/>
      <c r="AT168" s="182" t="s">
        <v>145</v>
      </c>
      <c r="AU168" s="182" t="s">
        <v>89</v>
      </c>
      <c r="AV168" s="16" t="s">
        <v>141</v>
      </c>
      <c r="AW168" s="16" t="s">
        <v>36</v>
      </c>
      <c r="AX168" s="16" t="s">
        <v>87</v>
      </c>
      <c r="AY168" s="182" t="s">
        <v>135</v>
      </c>
    </row>
    <row r="169" spans="1:65" s="12" customFormat="1" ht="22.9" customHeight="1">
      <c r="B169" s="131"/>
      <c r="D169" s="132" t="s">
        <v>78</v>
      </c>
      <c r="E169" s="141" t="s">
        <v>89</v>
      </c>
      <c r="F169" s="141" t="s">
        <v>201</v>
      </c>
      <c r="J169" s="142">
        <f>BK169</f>
        <v>0</v>
      </c>
      <c r="L169" s="131"/>
      <c r="M169" s="135"/>
      <c r="N169" s="136"/>
      <c r="O169" s="136"/>
      <c r="P169" s="137">
        <f>SUM(P170:P210)</f>
        <v>228.77499700000001</v>
      </c>
      <c r="Q169" s="136"/>
      <c r="R169" s="137">
        <f>SUM(R170:R210)</f>
        <v>250.95084888999997</v>
      </c>
      <c r="S169" s="136"/>
      <c r="T169" s="138">
        <f>SUM(T170:T210)</f>
        <v>0</v>
      </c>
      <c r="AR169" s="132" t="s">
        <v>87</v>
      </c>
      <c r="AT169" s="139" t="s">
        <v>78</v>
      </c>
      <c r="AU169" s="139" t="s">
        <v>87</v>
      </c>
      <c r="AY169" s="132" t="s">
        <v>135</v>
      </c>
      <c r="BK169" s="140">
        <f>SUM(BK170:BK210)</f>
        <v>0</v>
      </c>
    </row>
    <row r="170" spans="1:65" s="2" customFormat="1" ht="21.75" customHeight="1">
      <c r="A170" s="31"/>
      <c r="B170" s="143"/>
      <c r="C170" s="144" t="s">
        <v>202</v>
      </c>
      <c r="D170" s="144" t="s">
        <v>137</v>
      </c>
      <c r="E170" s="145" t="s">
        <v>203</v>
      </c>
      <c r="F170" s="146" t="s">
        <v>204</v>
      </c>
      <c r="G170" s="147" t="s">
        <v>189</v>
      </c>
      <c r="H170" s="148">
        <v>65.400000000000006</v>
      </c>
      <c r="I170" s="149">
        <v>0</v>
      </c>
      <c r="J170" s="149">
        <f>ROUND(I170*H170,2)</f>
        <v>0</v>
      </c>
      <c r="K170" s="150"/>
      <c r="L170" s="32"/>
      <c r="M170" s="151" t="s">
        <v>1</v>
      </c>
      <c r="N170" s="152" t="s">
        <v>44</v>
      </c>
      <c r="O170" s="153">
        <v>7.4999999999999997E-2</v>
      </c>
      <c r="P170" s="153">
        <f>O170*H170</f>
        <v>4.9050000000000002</v>
      </c>
      <c r="Q170" s="153">
        <v>1.7000000000000001E-4</v>
      </c>
      <c r="R170" s="153">
        <f>Q170*H170</f>
        <v>1.1118000000000001E-2</v>
      </c>
      <c r="S170" s="153">
        <v>0</v>
      </c>
      <c r="T170" s="154">
        <f>S170*H170</f>
        <v>0</v>
      </c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155" t="s">
        <v>141</v>
      </c>
      <c r="AT170" s="155" t="s">
        <v>137</v>
      </c>
      <c r="AU170" s="155" t="s">
        <v>89</v>
      </c>
      <c r="AY170" s="18" t="s">
        <v>135</v>
      </c>
      <c r="BE170" s="156">
        <f>IF(N170="základní",J170,0)</f>
        <v>0</v>
      </c>
      <c r="BF170" s="156">
        <f>IF(N170="snížená",J170,0)</f>
        <v>0</v>
      </c>
      <c r="BG170" s="156">
        <f>IF(N170="zákl. přenesená",J170,0)</f>
        <v>0</v>
      </c>
      <c r="BH170" s="156">
        <f>IF(N170="sníž. přenesená",J170,0)</f>
        <v>0</v>
      </c>
      <c r="BI170" s="156">
        <f>IF(N170="nulová",J170,0)</f>
        <v>0</v>
      </c>
      <c r="BJ170" s="18" t="s">
        <v>87</v>
      </c>
      <c r="BK170" s="156">
        <f>ROUND(I170*H170,2)</f>
        <v>0</v>
      </c>
      <c r="BL170" s="18" t="s">
        <v>141</v>
      </c>
      <c r="BM170" s="155" t="s">
        <v>205</v>
      </c>
    </row>
    <row r="171" spans="1:65" s="2" customFormat="1" ht="19.5">
      <c r="A171" s="31"/>
      <c r="B171" s="32"/>
      <c r="C171" s="31"/>
      <c r="D171" s="157" t="s">
        <v>143</v>
      </c>
      <c r="E171" s="31"/>
      <c r="F171" s="158" t="s">
        <v>206</v>
      </c>
      <c r="G171" s="31"/>
      <c r="H171" s="31"/>
      <c r="I171" s="31"/>
      <c r="J171" s="31"/>
      <c r="K171" s="31"/>
      <c r="L171" s="32"/>
      <c r="M171" s="159"/>
      <c r="N171" s="160"/>
      <c r="O171" s="57"/>
      <c r="P171" s="57"/>
      <c r="Q171" s="57"/>
      <c r="R171" s="57"/>
      <c r="S171" s="57"/>
      <c r="T171" s="58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T171" s="18" t="s">
        <v>143</v>
      </c>
      <c r="AU171" s="18" t="s">
        <v>89</v>
      </c>
    </row>
    <row r="172" spans="1:65" s="13" customFormat="1">
      <c r="B172" s="161"/>
      <c r="D172" s="157" t="s">
        <v>145</v>
      </c>
      <c r="E172" s="162" t="s">
        <v>1</v>
      </c>
      <c r="F172" s="163" t="s">
        <v>207</v>
      </c>
      <c r="H172" s="164">
        <v>65.400000000000006</v>
      </c>
      <c r="L172" s="161"/>
      <c r="M172" s="165"/>
      <c r="N172" s="166"/>
      <c r="O172" s="166"/>
      <c r="P172" s="166"/>
      <c r="Q172" s="166"/>
      <c r="R172" s="166"/>
      <c r="S172" s="166"/>
      <c r="T172" s="167"/>
      <c r="AT172" s="162" t="s">
        <v>145</v>
      </c>
      <c r="AU172" s="162" t="s">
        <v>89</v>
      </c>
      <c r="AV172" s="13" t="s">
        <v>89</v>
      </c>
      <c r="AW172" s="13" t="s">
        <v>36</v>
      </c>
      <c r="AX172" s="13" t="s">
        <v>87</v>
      </c>
      <c r="AY172" s="162" t="s">
        <v>135</v>
      </c>
    </row>
    <row r="173" spans="1:65" s="2" customFormat="1" ht="21.75" customHeight="1">
      <c r="A173" s="31"/>
      <c r="B173" s="143"/>
      <c r="C173" s="188" t="s">
        <v>208</v>
      </c>
      <c r="D173" s="188" t="s">
        <v>209</v>
      </c>
      <c r="E173" s="189" t="s">
        <v>210</v>
      </c>
      <c r="F173" s="190" t="s">
        <v>211</v>
      </c>
      <c r="G173" s="191" t="s">
        <v>189</v>
      </c>
      <c r="H173" s="192">
        <v>78.48</v>
      </c>
      <c r="I173" s="193">
        <v>0</v>
      </c>
      <c r="J173" s="193">
        <f>ROUND(I173*H173,2)</f>
        <v>0</v>
      </c>
      <c r="K173" s="194"/>
      <c r="L173" s="195"/>
      <c r="M173" s="196" t="s">
        <v>1</v>
      </c>
      <c r="N173" s="197" t="s">
        <v>44</v>
      </c>
      <c r="O173" s="153">
        <v>0</v>
      </c>
      <c r="P173" s="153">
        <f>O173*H173</f>
        <v>0</v>
      </c>
      <c r="Q173" s="153">
        <v>1.8000000000000001E-4</v>
      </c>
      <c r="R173" s="153">
        <f>Q173*H173</f>
        <v>1.4126400000000001E-2</v>
      </c>
      <c r="S173" s="153">
        <v>0</v>
      </c>
      <c r="T173" s="154">
        <f>S173*H173</f>
        <v>0</v>
      </c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R173" s="155" t="s">
        <v>193</v>
      </c>
      <c r="AT173" s="155" t="s">
        <v>209</v>
      </c>
      <c r="AU173" s="155" t="s">
        <v>89</v>
      </c>
      <c r="AY173" s="18" t="s">
        <v>135</v>
      </c>
      <c r="BE173" s="156">
        <f>IF(N173="základní",J173,0)</f>
        <v>0</v>
      </c>
      <c r="BF173" s="156">
        <f>IF(N173="snížená",J173,0)</f>
        <v>0</v>
      </c>
      <c r="BG173" s="156">
        <f>IF(N173="zákl. přenesená",J173,0)</f>
        <v>0</v>
      </c>
      <c r="BH173" s="156">
        <f>IF(N173="sníž. přenesená",J173,0)</f>
        <v>0</v>
      </c>
      <c r="BI173" s="156">
        <f>IF(N173="nulová",J173,0)</f>
        <v>0</v>
      </c>
      <c r="BJ173" s="18" t="s">
        <v>87</v>
      </c>
      <c r="BK173" s="156">
        <f>ROUND(I173*H173,2)</f>
        <v>0</v>
      </c>
      <c r="BL173" s="18" t="s">
        <v>141</v>
      </c>
      <c r="BM173" s="155" t="s">
        <v>212</v>
      </c>
    </row>
    <row r="174" spans="1:65" s="2" customFormat="1" ht="19.5">
      <c r="A174" s="31"/>
      <c r="B174" s="32"/>
      <c r="C174" s="31"/>
      <c r="D174" s="157" t="s">
        <v>143</v>
      </c>
      <c r="E174" s="31"/>
      <c r="F174" s="158" t="s">
        <v>211</v>
      </c>
      <c r="G174" s="31"/>
      <c r="H174" s="31"/>
      <c r="I174" s="31"/>
      <c r="J174" s="31"/>
      <c r="K174" s="31"/>
      <c r="L174" s="32"/>
      <c r="M174" s="159"/>
      <c r="N174" s="160"/>
      <c r="O174" s="57"/>
      <c r="P174" s="57"/>
      <c r="Q174" s="57"/>
      <c r="R174" s="57"/>
      <c r="S174" s="57"/>
      <c r="T174" s="58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T174" s="18" t="s">
        <v>143</v>
      </c>
      <c r="AU174" s="18" t="s">
        <v>89</v>
      </c>
    </row>
    <row r="175" spans="1:65" s="13" customFormat="1">
      <c r="B175" s="161"/>
      <c r="D175" s="157" t="s">
        <v>145</v>
      </c>
      <c r="F175" s="163" t="s">
        <v>213</v>
      </c>
      <c r="H175" s="164">
        <v>78.48</v>
      </c>
      <c r="L175" s="161"/>
      <c r="M175" s="165"/>
      <c r="N175" s="166"/>
      <c r="O175" s="166"/>
      <c r="P175" s="166"/>
      <c r="Q175" s="166"/>
      <c r="R175" s="166"/>
      <c r="S175" s="166"/>
      <c r="T175" s="167"/>
      <c r="AT175" s="162" t="s">
        <v>145</v>
      </c>
      <c r="AU175" s="162" t="s">
        <v>89</v>
      </c>
      <c r="AV175" s="13" t="s">
        <v>89</v>
      </c>
      <c r="AW175" s="13" t="s">
        <v>3</v>
      </c>
      <c r="AX175" s="13" t="s">
        <v>87</v>
      </c>
      <c r="AY175" s="162" t="s">
        <v>135</v>
      </c>
    </row>
    <row r="176" spans="1:65" s="2" customFormat="1" ht="21.75" customHeight="1">
      <c r="A176" s="31"/>
      <c r="B176" s="143"/>
      <c r="C176" s="144" t="s">
        <v>214</v>
      </c>
      <c r="D176" s="144" t="s">
        <v>137</v>
      </c>
      <c r="E176" s="145" t="s">
        <v>215</v>
      </c>
      <c r="F176" s="146" t="s">
        <v>216</v>
      </c>
      <c r="G176" s="147" t="s">
        <v>140</v>
      </c>
      <c r="H176" s="148">
        <v>4.3600000000000003</v>
      </c>
      <c r="I176" s="149">
        <v>0</v>
      </c>
      <c r="J176" s="149">
        <f>ROUND(I176*H176,2)</f>
        <v>0</v>
      </c>
      <c r="K176" s="150"/>
      <c r="L176" s="32"/>
      <c r="M176" s="151" t="s">
        <v>1</v>
      </c>
      <c r="N176" s="152" t="s">
        <v>44</v>
      </c>
      <c r="O176" s="153">
        <v>1.5840000000000001</v>
      </c>
      <c r="P176" s="153">
        <f>O176*H176</f>
        <v>6.9062400000000013</v>
      </c>
      <c r="Q176" s="153">
        <v>1.9205000000000001</v>
      </c>
      <c r="R176" s="153">
        <f>Q176*H176</f>
        <v>8.3733800000000009</v>
      </c>
      <c r="S176" s="153">
        <v>0</v>
      </c>
      <c r="T176" s="154">
        <f>S176*H176</f>
        <v>0</v>
      </c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R176" s="155" t="s">
        <v>141</v>
      </c>
      <c r="AT176" s="155" t="s">
        <v>137</v>
      </c>
      <c r="AU176" s="155" t="s">
        <v>89</v>
      </c>
      <c r="AY176" s="18" t="s">
        <v>135</v>
      </c>
      <c r="BE176" s="156">
        <f>IF(N176="základní",J176,0)</f>
        <v>0</v>
      </c>
      <c r="BF176" s="156">
        <f>IF(N176="snížená",J176,0)</f>
        <v>0</v>
      </c>
      <c r="BG176" s="156">
        <f>IF(N176="zákl. přenesená",J176,0)</f>
        <v>0</v>
      </c>
      <c r="BH176" s="156">
        <f>IF(N176="sníž. přenesená",J176,0)</f>
        <v>0</v>
      </c>
      <c r="BI176" s="156">
        <f>IF(N176="nulová",J176,0)</f>
        <v>0</v>
      </c>
      <c r="BJ176" s="18" t="s">
        <v>87</v>
      </c>
      <c r="BK176" s="156">
        <f>ROUND(I176*H176,2)</f>
        <v>0</v>
      </c>
      <c r="BL176" s="18" t="s">
        <v>141</v>
      </c>
      <c r="BM176" s="155" t="s">
        <v>217</v>
      </c>
    </row>
    <row r="177" spans="1:65" s="2" customFormat="1">
      <c r="A177" s="31"/>
      <c r="B177" s="32"/>
      <c r="C177" s="31"/>
      <c r="D177" s="157" t="s">
        <v>143</v>
      </c>
      <c r="E177" s="31"/>
      <c r="F177" s="158" t="s">
        <v>218</v>
      </c>
      <c r="G177" s="31"/>
      <c r="H177" s="31"/>
      <c r="I177" s="31"/>
      <c r="J177" s="31"/>
      <c r="K177" s="31"/>
      <c r="L177" s="32"/>
      <c r="M177" s="159"/>
      <c r="N177" s="160"/>
      <c r="O177" s="57"/>
      <c r="P177" s="57"/>
      <c r="Q177" s="57"/>
      <c r="R177" s="57"/>
      <c r="S177" s="57"/>
      <c r="T177" s="58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T177" s="18" t="s">
        <v>143</v>
      </c>
      <c r="AU177" s="18" t="s">
        <v>89</v>
      </c>
    </row>
    <row r="178" spans="1:65" s="13" customFormat="1">
      <c r="B178" s="161"/>
      <c r="D178" s="157" t="s">
        <v>145</v>
      </c>
      <c r="E178" s="162" t="s">
        <v>1</v>
      </c>
      <c r="F178" s="163" t="s">
        <v>219</v>
      </c>
      <c r="H178" s="164">
        <v>4.3600000000000003</v>
      </c>
      <c r="L178" s="161"/>
      <c r="M178" s="165"/>
      <c r="N178" s="166"/>
      <c r="O178" s="166"/>
      <c r="P178" s="166"/>
      <c r="Q178" s="166"/>
      <c r="R178" s="166"/>
      <c r="S178" s="166"/>
      <c r="T178" s="167"/>
      <c r="AT178" s="162" t="s">
        <v>145</v>
      </c>
      <c r="AU178" s="162" t="s">
        <v>89</v>
      </c>
      <c r="AV178" s="13" t="s">
        <v>89</v>
      </c>
      <c r="AW178" s="13" t="s">
        <v>36</v>
      </c>
      <c r="AX178" s="13" t="s">
        <v>87</v>
      </c>
      <c r="AY178" s="162" t="s">
        <v>135</v>
      </c>
    </row>
    <row r="179" spans="1:65" s="2" customFormat="1" ht="33" customHeight="1">
      <c r="A179" s="31"/>
      <c r="B179" s="143"/>
      <c r="C179" s="144" t="s">
        <v>220</v>
      </c>
      <c r="D179" s="144" t="s">
        <v>137</v>
      </c>
      <c r="E179" s="145" t="s">
        <v>221</v>
      </c>
      <c r="F179" s="146" t="s">
        <v>222</v>
      </c>
      <c r="G179" s="147" t="s">
        <v>223</v>
      </c>
      <c r="H179" s="148">
        <v>109</v>
      </c>
      <c r="I179" s="149">
        <v>0</v>
      </c>
      <c r="J179" s="149">
        <f>ROUND(I179*H179,2)</f>
        <v>0</v>
      </c>
      <c r="K179" s="150"/>
      <c r="L179" s="32"/>
      <c r="M179" s="151" t="s">
        <v>1</v>
      </c>
      <c r="N179" s="152" t="s">
        <v>44</v>
      </c>
      <c r="O179" s="153">
        <v>0.21</v>
      </c>
      <c r="P179" s="153">
        <f>O179*H179</f>
        <v>22.89</v>
      </c>
      <c r="Q179" s="153">
        <v>0.22656999999999999</v>
      </c>
      <c r="R179" s="153">
        <f>Q179*H179</f>
        <v>24.69613</v>
      </c>
      <c r="S179" s="153">
        <v>0</v>
      </c>
      <c r="T179" s="154">
        <f>S179*H179</f>
        <v>0</v>
      </c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R179" s="155" t="s">
        <v>141</v>
      </c>
      <c r="AT179" s="155" t="s">
        <v>137</v>
      </c>
      <c r="AU179" s="155" t="s">
        <v>89</v>
      </c>
      <c r="AY179" s="18" t="s">
        <v>135</v>
      </c>
      <c r="BE179" s="156">
        <f>IF(N179="základní",J179,0)</f>
        <v>0</v>
      </c>
      <c r="BF179" s="156">
        <f>IF(N179="snížená",J179,0)</f>
        <v>0</v>
      </c>
      <c r="BG179" s="156">
        <f>IF(N179="zákl. přenesená",J179,0)</f>
        <v>0</v>
      </c>
      <c r="BH179" s="156">
        <f>IF(N179="sníž. přenesená",J179,0)</f>
        <v>0</v>
      </c>
      <c r="BI179" s="156">
        <f>IF(N179="nulová",J179,0)</f>
        <v>0</v>
      </c>
      <c r="BJ179" s="18" t="s">
        <v>87</v>
      </c>
      <c r="BK179" s="156">
        <f>ROUND(I179*H179,2)</f>
        <v>0</v>
      </c>
      <c r="BL179" s="18" t="s">
        <v>141</v>
      </c>
      <c r="BM179" s="155" t="s">
        <v>224</v>
      </c>
    </row>
    <row r="180" spans="1:65" s="2" customFormat="1" ht="39">
      <c r="A180" s="31"/>
      <c r="B180" s="32"/>
      <c r="C180" s="31"/>
      <c r="D180" s="157" t="s">
        <v>143</v>
      </c>
      <c r="E180" s="31"/>
      <c r="F180" s="158" t="s">
        <v>225</v>
      </c>
      <c r="G180" s="31"/>
      <c r="H180" s="31"/>
      <c r="I180" s="31"/>
      <c r="J180" s="31"/>
      <c r="K180" s="31"/>
      <c r="L180" s="32"/>
      <c r="M180" s="159"/>
      <c r="N180" s="160"/>
      <c r="O180" s="57"/>
      <c r="P180" s="57"/>
      <c r="Q180" s="57"/>
      <c r="R180" s="57"/>
      <c r="S180" s="57"/>
      <c r="T180" s="58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T180" s="18" t="s">
        <v>143</v>
      </c>
      <c r="AU180" s="18" t="s">
        <v>89</v>
      </c>
    </row>
    <row r="181" spans="1:65" s="13" customFormat="1">
      <c r="B181" s="161"/>
      <c r="D181" s="157" t="s">
        <v>145</v>
      </c>
      <c r="E181" s="162" t="s">
        <v>1</v>
      </c>
      <c r="F181" s="163" t="s">
        <v>226</v>
      </c>
      <c r="H181" s="164">
        <v>109</v>
      </c>
      <c r="L181" s="161"/>
      <c r="M181" s="165"/>
      <c r="N181" s="166"/>
      <c r="O181" s="166"/>
      <c r="P181" s="166"/>
      <c r="Q181" s="166"/>
      <c r="R181" s="166"/>
      <c r="S181" s="166"/>
      <c r="T181" s="167"/>
      <c r="AT181" s="162" t="s">
        <v>145</v>
      </c>
      <c r="AU181" s="162" t="s">
        <v>89</v>
      </c>
      <c r="AV181" s="13" t="s">
        <v>89</v>
      </c>
      <c r="AW181" s="13" t="s">
        <v>36</v>
      </c>
      <c r="AX181" s="13" t="s">
        <v>87</v>
      </c>
      <c r="AY181" s="162" t="s">
        <v>135</v>
      </c>
    </row>
    <row r="182" spans="1:65" s="2" customFormat="1" ht="21.75" customHeight="1">
      <c r="A182" s="31"/>
      <c r="B182" s="143"/>
      <c r="C182" s="144" t="s">
        <v>227</v>
      </c>
      <c r="D182" s="144" t="s">
        <v>137</v>
      </c>
      <c r="E182" s="145" t="s">
        <v>228</v>
      </c>
      <c r="F182" s="146" t="s">
        <v>229</v>
      </c>
      <c r="G182" s="147" t="s">
        <v>189</v>
      </c>
      <c r="H182" s="148">
        <v>703</v>
      </c>
      <c r="I182" s="149">
        <v>0</v>
      </c>
      <c r="J182" s="149">
        <f>ROUND(I182*H182,2)</f>
        <v>0</v>
      </c>
      <c r="K182" s="150"/>
      <c r="L182" s="32"/>
      <c r="M182" s="151" t="s">
        <v>1</v>
      </c>
      <c r="N182" s="152" t="s">
        <v>44</v>
      </c>
      <c r="O182" s="153">
        <v>0</v>
      </c>
      <c r="P182" s="153">
        <f>O182*H182</f>
        <v>0</v>
      </c>
      <c r="Q182" s="153">
        <v>0</v>
      </c>
      <c r="R182" s="153">
        <f>Q182*H182</f>
        <v>0</v>
      </c>
      <c r="S182" s="153">
        <v>0</v>
      </c>
      <c r="T182" s="154">
        <f>S182*H182</f>
        <v>0</v>
      </c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155" t="s">
        <v>141</v>
      </c>
      <c r="AT182" s="155" t="s">
        <v>137</v>
      </c>
      <c r="AU182" s="155" t="s">
        <v>89</v>
      </c>
      <c r="AY182" s="18" t="s">
        <v>135</v>
      </c>
      <c r="BE182" s="156">
        <f>IF(N182="základní",J182,0)</f>
        <v>0</v>
      </c>
      <c r="BF182" s="156">
        <f>IF(N182="snížená",J182,0)</f>
        <v>0</v>
      </c>
      <c r="BG182" s="156">
        <f>IF(N182="zákl. přenesená",J182,0)</f>
        <v>0</v>
      </c>
      <c r="BH182" s="156">
        <f>IF(N182="sníž. přenesená",J182,0)</f>
        <v>0</v>
      </c>
      <c r="BI182" s="156">
        <f>IF(N182="nulová",J182,0)</f>
        <v>0</v>
      </c>
      <c r="BJ182" s="18" t="s">
        <v>87</v>
      </c>
      <c r="BK182" s="156">
        <f>ROUND(I182*H182,2)</f>
        <v>0</v>
      </c>
      <c r="BL182" s="18" t="s">
        <v>141</v>
      </c>
      <c r="BM182" s="155" t="s">
        <v>230</v>
      </c>
    </row>
    <row r="183" spans="1:65" s="2" customFormat="1" ht="19.5">
      <c r="A183" s="31"/>
      <c r="B183" s="32"/>
      <c r="C183" s="31"/>
      <c r="D183" s="157" t="s">
        <v>143</v>
      </c>
      <c r="E183" s="31"/>
      <c r="F183" s="158" t="s">
        <v>229</v>
      </c>
      <c r="G183" s="31"/>
      <c r="H183" s="31"/>
      <c r="I183" s="31"/>
      <c r="J183" s="31"/>
      <c r="K183" s="31"/>
      <c r="L183" s="32"/>
      <c r="M183" s="159"/>
      <c r="N183" s="160"/>
      <c r="O183" s="57"/>
      <c r="P183" s="57"/>
      <c r="Q183" s="57"/>
      <c r="R183" s="57"/>
      <c r="S183" s="57"/>
      <c r="T183" s="58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T183" s="18" t="s">
        <v>143</v>
      </c>
      <c r="AU183" s="18" t="s">
        <v>89</v>
      </c>
    </row>
    <row r="184" spans="1:65" s="13" customFormat="1">
      <c r="B184" s="161"/>
      <c r="D184" s="157" t="s">
        <v>145</v>
      </c>
      <c r="E184" s="162" t="s">
        <v>1</v>
      </c>
      <c r="F184" s="163" t="s">
        <v>231</v>
      </c>
      <c r="H184" s="164">
        <v>703</v>
      </c>
      <c r="L184" s="161"/>
      <c r="M184" s="165"/>
      <c r="N184" s="166"/>
      <c r="O184" s="166"/>
      <c r="P184" s="166"/>
      <c r="Q184" s="166"/>
      <c r="R184" s="166"/>
      <c r="S184" s="166"/>
      <c r="T184" s="167"/>
      <c r="AT184" s="162" t="s">
        <v>145</v>
      </c>
      <c r="AU184" s="162" t="s">
        <v>89</v>
      </c>
      <c r="AV184" s="13" t="s">
        <v>89</v>
      </c>
      <c r="AW184" s="13" t="s">
        <v>36</v>
      </c>
      <c r="AX184" s="13" t="s">
        <v>87</v>
      </c>
      <c r="AY184" s="162" t="s">
        <v>135</v>
      </c>
    </row>
    <row r="185" spans="1:65" s="2" customFormat="1" ht="21.75" customHeight="1">
      <c r="A185" s="31"/>
      <c r="B185" s="143"/>
      <c r="C185" s="144" t="s">
        <v>232</v>
      </c>
      <c r="D185" s="144" t="s">
        <v>137</v>
      </c>
      <c r="E185" s="145" t="s">
        <v>233</v>
      </c>
      <c r="F185" s="146" t="s">
        <v>234</v>
      </c>
      <c r="G185" s="147" t="s">
        <v>140</v>
      </c>
      <c r="H185" s="148">
        <v>87.52</v>
      </c>
      <c r="I185" s="149">
        <v>0</v>
      </c>
      <c r="J185" s="149">
        <f>ROUND(I185*H185,2)</f>
        <v>0</v>
      </c>
      <c r="K185" s="150"/>
      <c r="L185" s="32"/>
      <c r="M185" s="151" t="s">
        <v>1</v>
      </c>
      <c r="N185" s="152" t="s">
        <v>44</v>
      </c>
      <c r="O185" s="153">
        <v>0.629</v>
      </c>
      <c r="P185" s="153">
        <f>O185*H185</f>
        <v>55.050080000000001</v>
      </c>
      <c r="Q185" s="153">
        <v>2.45329</v>
      </c>
      <c r="R185" s="153">
        <f>Q185*H185</f>
        <v>214.71194079999998</v>
      </c>
      <c r="S185" s="153">
        <v>0</v>
      </c>
      <c r="T185" s="154">
        <f>S185*H185</f>
        <v>0</v>
      </c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R185" s="155" t="s">
        <v>141</v>
      </c>
      <c r="AT185" s="155" t="s">
        <v>137</v>
      </c>
      <c r="AU185" s="155" t="s">
        <v>89</v>
      </c>
      <c r="AY185" s="18" t="s">
        <v>135</v>
      </c>
      <c r="BE185" s="156">
        <f>IF(N185="základní",J185,0)</f>
        <v>0</v>
      </c>
      <c r="BF185" s="156">
        <f>IF(N185="snížená",J185,0)</f>
        <v>0</v>
      </c>
      <c r="BG185" s="156">
        <f>IF(N185="zákl. přenesená",J185,0)</f>
        <v>0</v>
      </c>
      <c r="BH185" s="156">
        <f>IF(N185="sníž. přenesená",J185,0)</f>
        <v>0</v>
      </c>
      <c r="BI185" s="156">
        <f>IF(N185="nulová",J185,0)</f>
        <v>0</v>
      </c>
      <c r="BJ185" s="18" t="s">
        <v>87</v>
      </c>
      <c r="BK185" s="156">
        <f>ROUND(I185*H185,2)</f>
        <v>0</v>
      </c>
      <c r="BL185" s="18" t="s">
        <v>141</v>
      </c>
      <c r="BM185" s="155" t="s">
        <v>235</v>
      </c>
    </row>
    <row r="186" spans="1:65" s="2" customFormat="1" ht="19.5">
      <c r="A186" s="31"/>
      <c r="B186" s="32"/>
      <c r="C186" s="31"/>
      <c r="D186" s="157" t="s">
        <v>143</v>
      </c>
      <c r="E186" s="31"/>
      <c r="F186" s="158" t="s">
        <v>236</v>
      </c>
      <c r="G186" s="31"/>
      <c r="H186" s="31"/>
      <c r="I186" s="31"/>
      <c r="J186" s="31"/>
      <c r="K186" s="31"/>
      <c r="L186" s="32"/>
      <c r="M186" s="159"/>
      <c r="N186" s="160"/>
      <c r="O186" s="57"/>
      <c r="P186" s="57"/>
      <c r="Q186" s="57"/>
      <c r="R186" s="57"/>
      <c r="S186" s="57"/>
      <c r="T186" s="58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T186" s="18" t="s">
        <v>143</v>
      </c>
      <c r="AU186" s="18" t="s">
        <v>89</v>
      </c>
    </row>
    <row r="187" spans="1:65" s="14" customFormat="1">
      <c r="B187" s="168"/>
      <c r="D187" s="157" t="s">
        <v>145</v>
      </c>
      <c r="E187" s="169" t="s">
        <v>1</v>
      </c>
      <c r="F187" s="170" t="s">
        <v>237</v>
      </c>
      <c r="H187" s="169" t="s">
        <v>1</v>
      </c>
      <c r="L187" s="168"/>
      <c r="M187" s="171"/>
      <c r="N187" s="172"/>
      <c r="O187" s="172"/>
      <c r="P187" s="172"/>
      <c r="Q187" s="172"/>
      <c r="R187" s="172"/>
      <c r="S187" s="172"/>
      <c r="T187" s="173"/>
      <c r="AT187" s="169" t="s">
        <v>145</v>
      </c>
      <c r="AU187" s="169" t="s">
        <v>89</v>
      </c>
      <c r="AV187" s="14" t="s">
        <v>87</v>
      </c>
      <c r="AW187" s="14" t="s">
        <v>36</v>
      </c>
      <c r="AX187" s="14" t="s">
        <v>79</v>
      </c>
      <c r="AY187" s="169" t="s">
        <v>135</v>
      </c>
    </row>
    <row r="188" spans="1:65" s="13" customFormat="1">
      <c r="B188" s="161"/>
      <c r="D188" s="157" t="s">
        <v>145</v>
      </c>
      <c r="E188" s="162" t="s">
        <v>1</v>
      </c>
      <c r="F188" s="163" t="s">
        <v>238</v>
      </c>
      <c r="H188" s="164">
        <v>61.859000000000002</v>
      </c>
      <c r="L188" s="161"/>
      <c r="M188" s="165"/>
      <c r="N188" s="166"/>
      <c r="O188" s="166"/>
      <c r="P188" s="166"/>
      <c r="Q188" s="166"/>
      <c r="R188" s="166"/>
      <c r="S188" s="166"/>
      <c r="T188" s="167"/>
      <c r="AT188" s="162" t="s">
        <v>145</v>
      </c>
      <c r="AU188" s="162" t="s">
        <v>89</v>
      </c>
      <c r="AV188" s="13" t="s">
        <v>89</v>
      </c>
      <c r="AW188" s="13" t="s">
        <v>36</v>
      </c>
      <c r="AX188" s="13" t="s">
        <v>79</v>
      </c>
      <c r="AY188" s="162" t="s">
        <v>135</v>
      </c>
    </row>
    <row r="189" spans="1:65" s="14" customFormat="1">
      <c r="B189" s="168"/>
      <c r="D189" s="157" t="s">
        <v>145</v>
      </c>
      <c r="E189" s="169" t="s">
        <v>1</v>
      </c>
      <c r="F189" s="170" t="s">
        <v>239</v>
      </c>
      <c r="H189" s="169" t="s">
        <v>1</v>
      </c>
      <c r="L189" s="168"/>
      <c r="M189" s="171"/>
      <c r="N189" s="172"/>
      <c r="O189" s="172"/>
      <c r="P189" s="172"/>
      <c r="Q189" s="172"/>
      <c r="R189" s="172"/>
      <c r="S189" s="172"/>
      <c r="T189" s="173"/>
      <c r="AT189" s="169" t="s">
        <v>145</v>
      </c>
      <c r="AU189" s="169" t="s">
        <v>89</v>
      </c>
      <c r="AV189" s="14" t="s">
        <v>87</v>
      </c>
      <c r="AW189" s="14" t="s">
        <v>36</v>
      </c>
      <c r="AX189" s="14" t="s">
        <v>79</v>
      </c>
      <c r="AY189" s="169" t="s">
        <v>135</v>
      </c>
    </row>
    <row r="190" spans="1:65" s="13" customFormat="1">
      <c r="B190" s="161"/>
      <c r="D190" s="157" t="s">
        <v>145</v>
      </c>
      <c r="E190" s="162" t="s">
        <v>1</v>
      </c>
      <c r="F190" s="163" t="s">
        <v>240</v>
      </c>
      <c r="H190" s="164">
        <v>25.661000000000001</v>
      </c>
      <c r="L190" s="161"/>
      <c r="M190" s="165"/>
      <c r="N190" s="166"/>
      <c r="O190" s="166"/>
      <c r="P190" s="166"/>
      <c r="Q190" s="166"/>
      <c r="R190" s="166"/>
      <c r="S190" s="166"/>
      <c r="T190" s="167"/>
      <c r="AT190" s="162" t="s">
        <v>145</v>
      </c>
      <c r="AU190" s="162" t="s">
        <v>89</v>
      </c>
      <c r="AV190" s="13" t="s">
        <v>89</v>
      </c>
      <c r="AW190" s="13" t="s">
        <v>36</v>
      </c>
      <c r="AX190" s="13" t="s">
        <v>79</v>
      </c>
      <c r="AY190" s="162" t="s">
        <v>135</v>
      </c>
    </row>
    <row r="191" spans="1:65" s="16" customFormat="1">
      <c r="B191" s="181"/>
      <c r="D191" s="157" t="s">
        <v>145</v>
      </c>
      <c r="E191" s="182" t="s">
        <v>1</v>
      </c>
      <c r="F191" s="183" t="s">
        <v>164</v>
      </c>
      <c r="H191" s="184">
        <v>87.52</v>
      </c>
      <c r="L191" s="181"/>
      <c r="M191" s="185"/>
      <c r="N191" s="186"/>
      <c r="O191" s="186"/>
      <c r="P191" s="186"/>
      <c r="Q191" s="186"/>
      <c r="R191" s="186"/>
      <c r="S191" s="186"/>
      <c r="T191" s="187"/>
      <c r="AT191" s="182" t="s">
        <v>145</v>
      </c>
      <c r="AU191" s="182" t="s">
        <v>89</v>
      </c>
      <c r="AV191" s="16" t="s">
        <v>141</v>
      </c>
      <c r="AW191" s="16" t="s">
        <v>36</v>
      </c>
      <c r="AX191" s="16" t="s">
        <v>87</v>
      </c>
      <c r="AY191" s="182" t="s">
        <v>135</v>
      </c>
    </row>
    <row r="192" spans="1:65" s="2" customFormat="1" ht="16.5" customHeight="1">
      <c r="A192" s="31"/>
      <c r="B192" s="143"/>
      <c r="C192" s="144" t="s">
        <v>8</v>
      </c>
      <c r="D192" s="144" t="s">
        <v>137</v>
      </c>
      <c r="E192" s="145" t="s">
        <v>241</v>
      </c>
      <c r="F192" s="146" t="s">
        <v>242</v>
      </c>
      <c r="G192" s="147" t="s">
        <v>189</v>
      </c>
      <c r="H192" s="148">
        <v>168.96</v>
      </c>
      <c r="I192" s="149">
        <v>0</v>
      </c>
      <c r="J192" s="149">
        <f>ROUND(I192*H192,2)</f>
        <v>0</v>
      </c>
      <c r="K192" s="150"/>
      <c r="L192" s="32"/>
      <c r="M192" s="151" t="s">
        <v>1</v>
      </c>
      <c r="N192" s="152" t="s">
        <v>44</v>
      </c>
      <c r="O192" s="153">
        <v>0.247</v>
      </c>
      <c r="P192" s="153">
        <f>O192*H192</f>
        <v>41.73312</v>
      </c>
      <c r="Q192" s="153">
        <v>2.6900000000000001E-3</v>
      </c>
      <c r="R192" s="153">
        <f>Q192*H192</f>
        <v>0.45450240000000003</v>
      </c>
      <c r="S192" s="153">
        <v>0</v>
      </c>
      <c r="T192" s="154">
        <f>S192*H192</f>
        <v>0</v>
      </c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R192" s="155" t="s">
        <v>141</v>
      </c>
      <c r="AT192" s="155" t="s">
        <v>137</v>
      </c>
      <c r="AU192" s="155" t="s">
        <v>89</v>
      </c>
      <c r="AY192" s="18" t="s">
        <v>135</v>
      </c>
      <c r="BE192" s="156">
        <f>IF(N192="základní",J192,0)</f>
        <v>0</v>
      </c>
      <c r="BF192" s="156">
        <f>IF(N192="snížená",J192,0)</f>
        <v>0</v>
      </c>
      <c r="BG192" s="156">
        <f>IF(N192="zákl. přenesená",J192,0)</f>
        <v>0</v>
      </c>
      <c r="BH192" s="156">
        <f>IF(N192="sníž. přenesená",J192,0)</f>
        <v>0</v>
      </c>
      <c r="BI192" s="156">
        <f>IF(N192="nulová",J192,0)</f>
        <v>0</v>
      </c>
      <c r="BJ192" s="18" t="s">
        <v>87</v>
      </c>
      <c r="BK192" s="156">
        <f>ROUND(I192*H192,2)</f>
        <v>0</v>
      </c>
      <c r="BL192" s="18" t="s">
        <v>141</v>
      </c>
      <c r="BM192" s="155" t="s">
        <v>243</v>
      </c>
    </row>
    <row r="193" spans="1:65" s="2" customFormat="1">
      <c r="A193" s="31"/>
      <c r="B193" s="32"/>
      <c r="C193" s="31"/>
      <c r="D193" s="157" t="s">
        <v>143</v>
      </c>
      <c r="E193" s="31"/>
      <c r="F193" s="158" t="s">
        <v>244</v>
      </c>
      <c r="G193" s="31"/>
      <c r="H193" s="31"/>
      <c r="I193" s="31"/>
      <c r="J193" s="31"/>
      <c r="K193" s="31"/>
      <c r="L193" s="32"/>
      <c r="M193" s="159"/>
      <c r="N193" s="160"/>
      <c r="O193" s="57"/>
      <c r="P193" s="57"/>
      <c r="Q193" s="57"/>
      <c r="R193" s="57"/>
      <c r="S193" s="57"/>
      <c r="T193" s="58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T193" s="18" t="s">
        <v>143</v>
      </c>
      <c r="AU193" s="18" t="s">
        <v>89</v>
      </c>
    </row>
    <row r="194" spans="1:65" s="14" customFormat="1">
      <c r="B194" s="168"/>
      <c r="D194" s="157" t="s">
        <v>145</v>
      </c>
      <c r="E194" s="169" t="s">
        <v>1</v>
      </c>
      <c r="F194" s="170" t="s">
        <v>237</v>
      </c>
      <c r="H194" s="169" t="s">
        <v>1</v>
      </c>
      <c r="L194" s="168"/>
      <c r="M194" s="171"/>
      <c r="N194" s="172"/>
      <c r="O194" s="172"/>
      <c r="P194" s="172"/>
      <c r="Q194" s="172"/>
      <c r="R194" s="172"/>
      <c r="S194" s="172"/>
      <c r="T194" s="173"/>
      <c r="AT194" s="169" t="s">
        <v>145</v>
      </c>
      <c r="AU194" s="169" t="s">
        <v>89</v>
      </c>
      <c r="AV194" s="14" t="s">
        <v>87</v>
      </c>
      <c r="AW194" s="14" t="s">
        <v>36</v>
      </c>
      <c r="AX194" s="14" t="s">
        <v>79</v>
      </c>
      <c r="AY194" s="169" t="s">
        <v>135</v>
      </c>
    </row>
    <row r="195" spans="1:65" s="13" customFormat="1">
      <c r="B195" s="161"/>
      <c r="D195" s="157" t="s">
        <v>145</v>
      </c>
      <c r="E195" s="162" t="s">
        <v>1</v>
      </c>
      <c r="F195" s="163" t="s">
        <v>245</v>
      </c>
      <c r="H195" s="164">
        <v>91.2</v>
      </c>
      <c r="L195" s="161"/>
      <c r="M195" s="165"/>
      <c r="N195" s="166"/>
      <c r="O195" s="166"/>
      <c r="P195" s="166"/>
      <c r="Q195" s="166"/>
      <c r="R195" s="166"/>
      <c r="S195" s="166"/>
      <c r="T195" s="167"/>
      <c r="AT195" s="162" t="s">
        <v>145</v>
      </c>
      <c r="AU195" s="162" t="s">
        <v>89</v>
      </c>
      <c r="AV195" s="13" t="s">
        <v>89</v>
      </c>
      <c r="AW195" s="13" t="s">
        <v>36</v>
      </c>
      <c r="AX195" s="13" t="s">
        <v>79</v>
      </c>
      <c r="AY195" s="162" t="s">
        <v>135</v>
      </c>
    </row>
    <row r="196" spans="1:65" s="14" customFormat="1">
      <c r="B196" s="168"/>
      <c r="D196" s="157" t="s">
        <v>145</v>
      </c>
      <c r="E196" s="169" t="s">
        <v>1</v>
      </c>
      <c r="F196" s="170" t="s">
        <v>246</v>
      </c>
      <c r="H196" s="169" t="s">
        <v>1</v>
      </c>
      <c r="L196" s="168"/>
      <c r="M196" s="171"/>
      <c r="N196" s="172"/>
      <c r="O196" s="172"/>
      <c r="P196" s="172"/>
      <c r="Q196" s="172"/>
      <c r="R196" s="172"/>
      <c r="S196" s="172"/>
      <c r="T196" s="173"/>
      <c r="AT196" s="169" t="s">
        <v>145</v>
      </c>
      <c r="AU196" s="169" t="s">
        <v>89</v>
      </c>
      <c r="AV196" s="14" t="s">
        <v>87</v>
      </c>
      <c r="AW196" s="14" t="s">
        <v>36</v>
      </c>
      <c r="AX196" s="14" t="s">
        <v>79</v>
      </c>
      <c r="AY196" s="169" t="s">
        <v>135</v>
      </c>
    </row>
    <row r="197" spans="1:65" s="13" customFormat="1">
      <c r="B197" s="161"/>
      <c r="D197" s="157" t="s">
        <v>145</v>
      </c>
      <c r="E197" s="162" t="s">
        <v>1</v>
      </c>
      <c r="F197" s="163" t="s">
        <v>247</v>
      </c>
      <c r="H197" s="164">
        <v>77.760000000000005</v>
      </c>
      <c r="L197" s="161"/>
      <c r="M197" s="165"/>
      <c r="N197" s="166"/>
      <c r="O197" s="166"/>
      <c r="P197" s="166"/>
      <c r="Q197" s="166"/>
      <c r="R197" s="166"/>
      <c r="S197" s="166"/>
      <c r="T197" s="167"/>
      <c r="AT197" s="162" t="s">
        <v>145</v>
      </c>
      <c r="AU197" s="162" t="s">
        <v>89</v>
      </c>
      <c r="AV197" s="13" t="s">
        <v>89</v>
      </c>
      <c r="AW197" s="13" t="s">
        <v>36</v>
      </c>
      <c r="AX197" s="13" t="s">
        <v>79</v>
      </c>
      <c r="AY197" s="162" t="s">
        <v>135</v>
      </c>
    </row>
    <row r="198" spans="1:65" s="16" customFormat="1">
      <c r="B198" s="181"/>
      <c r="D198" s="157" t="s">
        <v>145</v>
      </c>
      <c r="E198" s="182" t="s">
        <v>1</v>
      </c>
      <c r="F198" s="183" t="s">
        <v>164</v>
      </c>
      <c r="H198" s="184">
        <v>168.96</v>
      </c>
      <c r="L198" s="181"/>
      <c r="M198" s="185"/>
      <c r="N198" s="186"/>
      <c r="O198" s="186"/>
      <c r="P198" s="186"/>
      <c r="Q198" s="186"/>
      <c r="R198" s="186"/>
      <c r="S198" s="186"/>
      <c r="T198" s="187"/>
      <c r="AT198" s="182" t="s">
        <v>145</v>
      </c>
      <c r="AU198" s="182" t="s">
        <v>89</v>
      </c>
      <c r="AV198" s="16" t="s">
        <v>141</v>
      </c>
      <c r="AW198" s="16" t="s">
        <v>36</v>
      </c>
      <c r="AX198" s="16" t="s">
        <v>87</v>
      </c>
      <c r="AY198" s="182" t="s">
        <v>135</v>
      </c>
    </row>
    <row r="199" spans="1:65" s="2" customFormat="1" ht="16.5" customHeight="1">
      <c r="A199" s="31"/>
      <c r="B199" s="143"/>
      <c r="C199" s="144" t="s">
        <v>248</v>
      </c>
      <c r="D199" s="144" t="s">
        <v>137</v>
      </c>
      <c r="E199" s="145" t="s">
        <v>249</v>
      </c>
      <c r="F199" s="146" t="s">
        <v>250</v>
      </c>
      <c r="G199" s="147" t="s">
        <v>189</v>
      </c>
      <c r="H199" s="148">
        <v>168.96</v>
      </c>
      <c r="I199" s="149">
        <v>0</v>
      </c>
      <c r="J199" s="149">
        <f>ROUND(I199*H199,2)</f>
        <v>0</v>
      </c>
      <c r="K199" s="150"/>
      <c r="L199" s="32"/>
      <c r="M199" s="151" t="s">
        <v>1</v>
      </c>
      <c r="N199" s="152" t="s">
        <v>44</v>
      </c>
      <c r="O199" s="153">
        <v>8.3000000000000004E-2</v>
      </c>
      <c r="P199" s="153">
        <f>O199*H199</f>
        <v>14.023680000000001</v>
      </c>
      <c r="Q199" s="153">
        <v>0</v>
      </c>
      <c r="R199" s="153">
        <f>Q199*H199</f>
        <v>0</v>
      </c>
      <c r="S199" s="153">
        <v>0</v>
      </c>
      <c r="T199" s="154">
        <f>S199*H199</f>
        <v>0</v>
      </c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R199" s="155" t="s">
        <v>141</v>
      </c>
      <c r="AT199" s="155" t="s">
        <v>137</v>
      </c>
      <c r="AU199" s="155" t="s">
        <v>89</v>
      </c>
      <c r="AY199" s="18" t="s">
        <v>135</v>
      </c>
      <c r="BE199" s="156">
        <f>IF(N199="základní",J199,0)</f>
        <v>0</v>
      </c>
      <c r="BF199" s="156">
        <f>IF(N199="snížená",J199,0)</f>
        <v>0</v>
      </c>
      <c r="BG199" s="156">
        <f>IF(N199="zákl. přenesená",J199,0)</f>
        <v>0</v>
      </c>
      <c r="BH199" s="156">
        <f>IF(N199="sníž. přenesená",J199,0)</f>
        <v>0</v>
      </c>
      <c r="BI199" s="156">
        <f>IF(N199="nulová",J199,0)</f>
        <v>0</v>
      </c>
      <c r="BJ199" s="18" t="s">
        <v>87</v>
      </c>
      <c r="BK199" s="156">
        <f>ROUND(I199*H199,2)</f>
        <v>0</v>
      </c>
      <c r="BL199" s="18" t="s">
        <v>141</v>
      </c>
      <c r="BM199" s="155" t="s">
        <v>251</v>
      </c>
    </row>
    <row r="200" spans="1:65" s="2" customFormat="1">
      <c r="A200" s="31"/>
      <c r="B200" s="32"/>
      <c r="C200" s="31"/>
      <c r="D200" s="157" t="s">
        <v>143</v>
      </c>
      <c r="E200" s="31"/>
      <c r="F200" s="158" t="s">
        <v>252</v>
      </c>
      <c r="G200" s="31"/>
      <c r="H200" s="31"/>
      <c r="I200" s="31"/>
      <c r="J200" s="31"/>
      <c r="K200" s="31"/>
      <c r="L200" s="32"/>
      <c r="M200" s="159"/>
      <c r="N200" s="160"/>
      <c r="O200" s="57"/>
      <c r="P200" s="57"/>
      <c r="Q200" s="57"/>
      <c r="R200" s="57"/>
      <c r="S200" s="57"/>
      <c r="T200" s="58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T200" s="18" t="s">
        <v>143</v>
      </c>
      <c r="AU200" s="18" t="s">
        <v>89</v>
      </c>
    </row>
    <row r="201" spans="1:65" s="2" customFormat="1" ht="21.75" customHeight="1">
      <c r="A201" s="31"/>
      <c r="B201" s="143"/>
      <c r="C201" s="144" t="s">
        <v>253</v>
      </c>
      <c r="D201" s="144" t="s">
        <v>137</v>
      </c>
      <c r="E201" s="145" t="s">
        <v>254</v>
      </c>
      <c r="F201" s="146" t="s">
        <v>255</v>
      </c>
      <c r="G201" s="147" t="s">
        <v>183</v>
      </c>
      <c r="H201" s="148">
        <v>1.7490000000000001</v>
      </c>
      <c r="I201" s="149">
        <v>0</v>
      </c>
      <c r="J201" s="149">
        <f>ROUND(I201*H201,2)</f>
        <v>0</v>
      </c>
      <c r="K201" s="150"/>
      <c r="L201" s="32"/>
      <c r="M201" s="151" t="s">
        <v>1</v>
      </c>
      <c r="N201" s="152" t="s">
        <v>44</v>
      </c>
      <c r="O201" s="153">
        <v>32.820999999999998</v>
      </c>
      <c r="P201" s="153">
        <f>O201*H201</f>
        <v>57.403928999999998</v>
      </c>
      <c r="Q201" s="153">
        <v>1.0601700000000001</v>
      </c>
      <c r="R201" s="153">
        <f>Q201*H201</f>
        <v>1.8542373300000001</v>
      </c>
      <c r="S201" s="153">
        <v>0</v>
      </c>
      <c r="T201" s="154">
        <f>S201*H201</f>
        <v>0</v>
      </c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R201" s="155" t="s">
        <v>141</v>
      </c>
      <c r="AT201" s="155" t="s">
        <v>137</v>
      </c>
      <c r="AU201" s="155" t="s">
        <v>89</v>
      </c>
      <c r="AY201" s="18" t="s">
        <v>135</v>
      </c>
      <c r="BE201" s="156">
        <f>IF(N201="základní",J201,0)</f>
        <v>0</v>
      </c>
      <c r="BF201" s="156">
        <f>IF(N201="snížená",J201,0)</f>
        <v>0</v>
      </c>
      <c r="BG201" s="156">
        <f>IF(N201="zákl. přenesená",J201,0)</f>
        <v>0</v>
      </c>
      <c r="BH201" s="156">
        <f>IF(N201="sníž. přenesená",J201,0)</f>
        <v>0</v>
      </c>
      <c r="BI201" s="156">
        <f>IF(N201="nulová",J201,0)</f>
        <v>0</v>
      </c>
      <c r="BJ201" s="18" t="s">
        <v>87</v>
      </c>
      <c r="BK201" s="156">
        <f>ROUND(I201*H201,2)</f>
        <v>0</v>
      </c>
      <c r="BL201" s="18" t="s">
        <v>141</v>
      </c>
      <c r="BM201" s="155" t="s">
        <v>256</v>
      </c>
    </row>
    <row r="202" spans="1:65" s="2" customFormat="1">
      <c r="A202" s="31"/>
      <c r="B202" s="32"/>
      <c r="C202" s="31"/>
      <c r="D202" s="157" t="s">
        <v>143</v>
      </c>
      <c r="E202" s="31"/>
      <c r="F202" s="158" t="s">
        <v>257</v>
      </c>
      <c r="G202" s="31"/>
      <c r="H202" s="31"/>
      <c r="I202" s="31"/>
      <c r="J202" s="31"/>
      <c r="K202" s="31"/>
      <c r="L202" s="32"/>
      <c r="M202" s="159"/>
      <c r="N202" s="160"/>
      <c r="O202" s="57"/>
      <c r="P202" s="57"/>
      <c r="Q202" s="57"/>
      <c r="R202" s="57"/>
      <c r="S202" s="57"/>
      <c r="T202" s="58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T202" s="18" t="s">
        <v>143</v>
      </c>
      <c r="AU202" s="18" t="s">
        <v>89</v>
      </c>
    </row>
    <row r="203" spans="1:65" s="13" customFormat="1" ht="22.5">
      <c r="B203" s="161"/>
      <c r="D203" s="157" t="s">
        <v>145</v>
      </c>
      <c r="E203" s="162" t="s">
        <v>1</v>
      </c>
      <c r="F203" s="163" t="s">
        <v>258</v>
      </c>
      <c r="H203" s="164">
        <v>1.411</v>
      </c>
      <c r="L203" s="161"/>
      <c r="M203" s="165"/>
      <c r="N203" s="166"/>
      <c r="O203" s="166"/>
      <c r="P203" s="166"/>
      <c r="Q203" s="166"/>
      <c r="R203" s="166"/>
      <c r="S203" s="166"/>
      <c r="T203" s="167"/>
      <c r="AT203" s="162" t="s">
        <v>145</v>
      </c>
      <c r="AU203" s="162" t="s">
        <v>89</v>
      </c>
      <c r="AV203" s="13" t="s">
        <v>89</v>
      </c>
      <c r="AW203" s="13" t="s">
        <v>36</v>
      </c>
      <c r="AX203" s="13" t="s">
        <v>79</v>
      </c>
      <c r="AY203" s="162" t="s">
        <v>135</v>
      </c>
    </row>
    <row r="204" spans="1:65" s="13" customFormat="1">
      <c r="B204" s="161"/>
      <c r="D204" s="157" t="s">
        <v>145</v>
      </c>
      <c r="E204" s="162" t="s">
        <v>1</v>
      </c>
      <c r="F204" s="163" t="s">
        <v>259</v>
      </c>
      <c r="H204" s="164">
        <v>0.33800000000000002</v>
      </c>
      <c r="L204" s="161"/>
      <c r="M204" s="165"/>
      <c r="N204" s="166"/>
      <c r="O204" s="166"/>
      <c r="P204" s="166"/>
      <c r="Q204" s="166"/>
      <c r="R204" s="166"/>
      <c r="S204" s="166"/>
      <c r="T204" s="167"/>
      <c r="AT204" s="162" t="s">
        <v>145</v>
      </c>
      <c r="AU204" s="162" t="s">
        <v>89</v>
      </c>
      <c r="AV204" s="13" t="s">
        <v>89</v>
      </c>
      <c r="AW204" s="13" t="s">
        <v>36</v>
      </c>
      <c r="AX204" s="13" t="s">
        <v>79</v>
      </c>
      <c r="AY204" s="162" t="s">
        <v>135</v>
      </c>
    </row>
    <row r="205" spans="1:65" s="16" customFormat="1">
      <c r="B205" s="181"/>
      <c r="D205" s="157" t="s">
        <v>145</v>
      </c>
      <c r="E205" s="182" t="s">
        <v>1</v>
      </c>
      <c r="F205" s="183" t="s">
        <v>164</v>
      </c>
      <c r="H205" s="184">
        <v>1.7490000000000001</v>
      </c>
      <c r="L205" s="181"/>
      <c r="M205" s="185"/>
      <c r="N205" s="186"/>
      <c r="O205" s="186"/>
      <c r="P205" s="186"/>
      <c r="Q205" s="186"/>
      <c r="R205" s="186"/>
      <c r="S205" s="186"/>
      <c r="T205" s="187"/>
      <c r="AT205" s="182" t="s">
        <v>145</v>
      </c>
      <c r="AU205" s="182" t="s">
        <v>89</v>
      </c>
      <c r="AV205" s="16" t="s">
        <v>141</v>
      </c>
      <c r="AW205" s="16" t="s">
        <v>36</v>
      </c>
      <c r="AX205" s="16" t="s">
        <v>87</v>
      </c>
      <c r="AY205" s="182" t="s">
        <v>135</v>
      </c>
    </row>
    <row r="206" spans="1:65" s="2" customFormat="1" ht="21.75" customHeight="1">
      <c r="A206" s="31"/>
      <c r="B206" s="143"/>
      <c r="C206" s="144" t="s">
        <v>260</v>
      </c>
      <c r="D206" s="144" t="s">
        <v>137</v>
      </c>
      <c r="E206" s="145" t="s">
        <v>261</v>
      </c>
      <c r="F206" s="146" t="s">
        <v>262</v>
      </c>
      <c r="G206" s="147" t="s">
        <v>183</v>
      </c>
      <c r="H206" s="148">
        <v>0.78800000000000003</v>
      </c>
      <c r="I206" s="149">
        <v>0</v>
      </c>
      <c r="J206" s="149">
        <f>ROUND(I206*H206,2)</f>
        <v>0</v>
      </c>
      <c r="K206" s="150"/>
      <c r="L206" s="32"/>
      <c r="M206" s="151" t="s">
        <v>1</v>
      </c>
      <c r="N206" s="152" t="s">
        <v>44</v>
      </c>
      <c r="O206" s="153">
        <v>32.820999999999998</v>
      </c>
      <c r="P206" s="153">
        <f>O206*H206</f>
        <v>25.862947999999999</v>
      </c>
      <c r="Q206" s="153">
        <v>1.0601700000000001</v>
      </c>
      <c r="R206" s="153">
        <f>Q206*H206</f>
        <v>0.83541396000000012</v>
      </c>
      <c r="S206" s="153">
        <v>0</v>
      </c>
      <c r="T206" s="154">
        <f>S206*H206</f>
        <v>0</v>
      </c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R206" s="155" t="s">
        <v>141</v>
      </c>
      <c r="AT206" s="155" t="s">
        <v>137</v>
      </c>
      <c r="AU206" s="155" t="s">
        <v>89</v>
      </c>
      <c r="AY206" s="18" t="s">
        <v>135</v>
      </c>
      <c r="BE206" s="156">
        <f>IF(N206="základní",J206,0)</f>
        <v>0</v>
      </c>
      <c r="BF206" s="156">
        <f>IF(N206="snížená",J206,0)</f>
        <v>0</v>
      </c>
      <c r="BG206" s="156">
        <f>IF(N206="zákl. přenesená",J206,0)</f>
        <v>0</v>
      </c>
      <c r="BH206" s="156">
        <f>IF(N206="sníž. přenesená",J206,0)</f>
        <v>0</v>
      </c>
      <c r="BI206" s="156">
        <f>IF(N206="nulová",J206,0)</f>
        <v>0</v>
      </c>
      <c r="BJ206" s="18" t="s">
        <v>87</v>
      </c>
      <c r="BK206" s="156">
        <f>ROUND(I206*H206,2)</f>
        <v>0</v>
      </c>
      <c r="BL206" s="18" t="s">
        <v>141</v>
      </c>
      <c r="BM206" s="155" t="s">
        <v>263</v>
      </c>
    </row>
    <row r="207" spans="1:65" s="2" customFormat="1">
      <c r="A207" s="31"/>
      <c r="B207" s="32"/>
      <c r="C207" s="31"/>
      <c r="D207" s="157" t="s">
        <v>143</v>
      </c>
      <c r="E207" s="31"/>
      <c r="F207" s="158" t="s">
        <v>264</v>
      </c>
      <c r="G207" s="31"/>
      <c r="H207" s="31"/>
      <c r="I207" s="31"/>
      <c r="J207" s="31"/>
      <c r="K207" s="31"/>
      <c r="L207" s="32"/>
      <c r="M207" s="159"/>
      <c r="N207" s="160"/>
      <c r="O207" s="57"/>
      <c r="P207" s="57"/>
      <c r="Q207" s="57"/>
      <c r="R207" s="57"/>
      <c r="S207" s="57"/>
      <c r="T207" s="58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T207" s="18" t="s">
        <v>143</v>
      </c>
      <c r="AU207" s="18" t="s">
        <v>89</v>
      </c>
    </row>
    <row r="208" spans="1:65" s="14" customFormat="1">
      <c r="B208" s="168"/>
      <c r="D208" s="157" t="s">
        <v>145</v>
      </c>
      <c r="E208" s="169" t="s">
        <v>1</v>
      </c>
      <c r="F208" s="170" t="s">
        <v>265</v>
      </c>
      <c r="H208" s="169" t="s">
        <v>1</v>
      </c>
      <c r="L208" s="168"/>
      <c r="M208" s="171"/>
      <c r="N208" s="172"/>
      <c r="O208" s="172"/>
      <c r="P208" s="172"/>
      <c r="Q208" s="172"/>
      <c r="R208" s="172"/>
      <c r="S208" s="172"/>
      <c r="T208" s="173"/>
      <c r="AT208" s="169" t="s">
        <v>145</v>
      </c>
      <c r="AU208" s="169" t="s">
        <v>89</v>
      </c>
      <c r="AV208" s="14" t="s">
        <v>87</v>
      </c>
      <c r="AW208" s="14" t="s">
        <v>36</v>
      </c>
      <c r="AX208" s="14" t="s">
        <v>79</v>
      </c>
      <c r="AY208" s="169" t="s">
        <v>135</v>
      </c>
    </row>
    <row r="209" spans="1:65" s="13" customFormat="1">
      <c r="B209" s="161"/>
      <c r="D209" s="157" t="s">
        <v>145</v>
      </c>
      <c r="E209" s="162" t="s">
        <v>1</v>
      </c>
      <c r="F209" s="163" t="s">
        <v>266</v>
      </c>
      <c r="H209" s="164">
        <v>0.78800000000000003</v>
      </c>
      <c r="L209" s="161"/>
      <c r="M209" s="165"/>
      <c r="N209" s="166"/>
      <c r="O209" s="166"/>
      <c r="P209" s="166"/>
      <c r="Q209" s="166"/>
      <c r="R209" s="166"/>
      <c r="S209" s="166"/>
      <c r="T209" s="167"/>
      <c r="AT209" s="162" t="s">
        <v>145</v>
      </c>
      <c r="AU209" s="162" t="s">
        <v>89</v>
      </c>
      <c r="AV209" s="13" t="s">
        <v>89</v>
      </c>
      <c r="AW209" s="13" t="s">
        <v>36</v>
      </c>
      <c r="AX209" s="13" t="s">
        <v>79</v>
      </c>
      <c r="AY209" s="162" t="s">
        <v>135</v>
      </c>
    </row>
    <row r="210" spans="1:65" s="16" customFormat="1">
      <c r="B210" s="181"/>
      <c r="D210" s="157" t="s">
        <v>145</v>
      </c>
      <c r="E210" s="182" t="s">
        <v>1</v>
      </c>
      <c r="F210" s="183" t="s">
        <v>164</v>
      </c>
      <c r="H210" s="184">
        <v>0.78800000000000003</v>
      </c>
      <c r="L210" s="181"/>
      <c r="M210" s="185"/>
      <c r="N210" s="186"/>
      <c r="O210" s="186"/>
      <c r="P210" s="186"/>
      <c r="Q210" s="186"/>
      <c r="R210" s="186"/>
      <c r="S210" s="186"/>
      <c r="T210" s="187"/>
      <c r="AT210" s="182" t="s">
        <v>145</v>
      </c>
      <c r="AU210" s="182" t="s">
        <v>89</v>
      </c>
      <c r="AV210" s="16" t="s">
        <v>141</v>
      </c>
      <c r="AW210" s="16" t="s">
        <v>36</v>
      </c>
      <c r="AX210" s="16" t="s">
        <v>87</v>
      </c>
      <c r="AY210" s="182" t="s">
        <v>135</v>
      </c>
    </row>
    <row r="211" spans="1:65" s="12" customFormat="1" ht="22.9" customHeight="1">
      <c r="B211" s="131"/>
      <c r="D211" s="132" t="s">
        <v>78</v>
      </c>
      <c r="E211" s="141" t="s">
        <v>174</v>
      </c>
      <c r="F211" s="141" t="s">
        <v>267</v>
      </c>
      <c r="J211" s="142">
        <f>BK211</f>
        <v>0</v>
      </c>
      <c r="L211" s="131"/>
      <c r="M211" s="135"/>
      <c r="N211" s="136"/>
      <c r="O211" s="136"/>
      <c r="P211" s="137">
        <f>SUM(P212:P223)</f>
        <v>511.27200000000005</v>
      </c>
      <c r="Q211" s="136"/>
      <c r="R211" s="137">
        <f>SUM(R212:R223)</f>
        <v>369.70992000000007</v>
      </c>
      <c r="S211" s="136"/>
      <c r="T211" s="138">
        <f>SUM(T212:T223)</f>
        <v>0</v>
      </c>
      <c r="AR211" s="132" t="s">
        <v>87</v>
      </c>
      <c r="AT211" s="139" t="s">
        <v>78</v>
      </c>
      <c r="AU211" s="139" t="s">
        <v>87</v>
      </c>
      <c r="AY211" s="132" t="s">
        <v>135</v>
      </c>
      <c r="BK211" s="140">
        <f>SUM(BK212:BK223)</f>
        <v>0</v>
      </c>
    </row>
    <row r="212" spans="1:65" s="2" customFormat="1" ht="21.75" customHeight="1">
      <c r="A212" s="31"/>
      <c r="B212" s="143"/>
      <c r="C212" s="144" t="s">
        <v>268</v>
      </c>
      <c r="D212" s="144" t="s">
        <v>137</v>
      </c>
      <c r="E212" s="145" t="s">
        <v>269</v>
      </c>
      <c r="F212" s="146" t="s">
        <v>270</v>
      </c>
      <c r="G212" s="147" t="s">
        <v>189</v>
      </c>
      <c r="H212" s="148">
        <v>648</v>
      </c>
      <c r="I212" s="149">
        <v>0</v>
      </c>
      <c r="J212" s="149">
        <f>ROUND(I212*H212,2)</f>
        <v>0</v>
      </c>
      <c r="K212" s="150"/>
      <c r="L212" s="32"/>
      <c r="M212" s="151" t="s">
        <v>1</v>
      </c>
      <c r="N212" s="152" t="s">
        <v>44</v>
      </c>
      <c r="O212" s="153">
        <v>2.9000000000000001E-2</v>
      </c>
      <c r="P212" s="153">
        <f>O212*H212</f>
        <v>18.792000000000002</v>
      </c>
      <c r="Q212" s="153">
        <v>0.12144000000000001</v>
      </c>
      <c r="R212" s="153">
        <f>Q212*H212</f>
        <v>78.693120000000008</v>
      </c>
      <c r="S212" s="153">
        <v>0</v>
      </c>
      <c r="T212" s="154">
        <f>S212*H212</f>
        <v>0</v>
      </c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R212" s="155" t="s">
        <v>141</v>
      </c>
      <c r="AT212" s="155" t="s">
        <v>137</v>
      </c>
      <c r="AU212" s="155" t="s">
        <v>89</v>
      </c>
      <c r="AY212" s="18" t="s">
        <v>135</v>
      </c>
      <c r="BE212" s="156">
        <f>IF(N212="základní",J212,0)</f>
        <v>0</v>
      </c>
      <c r="BF212" s="156">
        <f>IF(N212="snížená",J212,0)</f>
        <v>0</v>
      </c>
      <c r="BG212" s="156">
        <f>IF(N212="zákl. přenesená",J212,0)</f>
        <v>0</v>
      </c>
      <c r="BH212" s="156">
        <f>IF(N212="sníž. přenesená",J212,0)</f>
        <v>0</v>
      </c>
      <c r="BI212" s="156">
        <f>IF(N212="nulová",J212,0)</f>
        <v>0</v>
      </c>
      <c r="BJ212" s="18" t="s">
        <v>87</v>
      </c>
      <c r="BK212" s="156">
        <f>ROUND(I212*H212,2)</f>
        <v>0</v>
      </c>
      <c r="BL212" s="18" t="s">
        <v>141</v>
      </c>
      <c r="BM212" s="155" t="s">
        <v>271</v>
      </c>
    </row>
    <row r="213" spans="1:65" s="2" customFormat="1" ht="19.5">
      <c r="A213" s="31"/>
      <c r="B213" s="32"/>
      <c r="C213" s="31"/>
      <c r="D213" s="157" t="s">
        <v>143</v>
      </c>
      <c r="E213" s="31"/>
      <c r="F213" s="158" t="s">
        <v>272</v>
      </c>
      <c r="G213" s="31"/>
      <c r="H213" s="31"/>
      <c r="I213" s="31"/>
      <c r="J213" s="31"/>
      <c r="K213" s="31"/>
      <c r="L213" s="32"/>
      <c r="M213" s="159"/>
      <c r="N213" s="160"/>
      <c r="O213" s="57"/>
      <c r="P213" s="57"/>
      <c r="Q213" s="57"/>
      <c r="R213" s="57"/>
      <c r="S213" s="57"/>
      <c r="T213" s="58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T213" s="18" t="s">
        <v>143</v>
      </c>
      <c r="AU213" s="18" t="s">
        <v>89</v>
      </c>
    </row>
    <row r="214" spans="1:65" s="14" customFormat="1">
      <c r="B214" s="168"/>
      <c r="D214" s="157" t="s">
        <v>145</v>
      </c>
      <c r="E214" s="169" t="s">
        <v>1</v>
      </c>
      <c r="F214" s="170" t="s">
        <v>273</v>
      </c>
      <c r="H214" s="169" t="s">
        <v>1</v>
      </c>
      <c r="L214" s="168"/>
      <c r="M214" s="171"/>
      <c r="N214" s="172"/>
      <c r="O214" s="172"/>
      <c r="P214" s="172"/>
      <c r="Q214" s="172"/>
      <c r="R214" s="172"/>
      <c r="S214" s="172"/>
      <c r="T214" s="173"/>
      <c r="AT214" s="169" t="s">
        <v>145</v>
      </c>
      <c r="AU214" s="169" t="s">
        <v>89</v>
      </c>
      <c r="AV214" s="14" t="s">
        <v>87</v>
      </c>
      <c r="AW214" s="14" t="s">
        <v>36</v>
      </c>
      <c r="AX214" s="14" t="s">
        <v>79</v>
      </c>
      <c r="AY214" s="169" t="s">
        <v>135</v>
      </c>
    </row>
    <row r="215" spans="1:65" s="13" customFormat="1">
      <c r="B215" s="161"/>
      <c r="D215" s="157" t="s">
        <v>145</v>
      </c>
      <c r="E215" s="162" t="s">
        <v>1</v>
      </c>
      <c r="F215" s="163" t="s">
        <v>274</v>
      </c>
      <c r="H215" s="164">
        <v>648</v>
      </c>
      <c r="L215" s="161"/>
      <c r="M215" s="165"/>
      <c r="N215" s="166"/>
      <c r="O215" s="166"/>
      <c r="P215" s="166"/>
      <c r="Q215" s="166"/>
      <c r="R215" s="166"/>
      <c r="S215" s="166"/>
      <c r="T215" s="167"/>
      <c r="AT215" s="162" t="s">
        <v>145</v>
      </c>
      <c r="AU215" s="162" t="s">
        <v>89</v>
      </c>
      <c r="AV215" s="13" t="s">
        <v>89</v>
      </c>
      <c r="AW215" s="13" t="s">
        <v>36</v>
      </c>
      <c r="AX215" s="13" t="s">
        <v>87</v>
      </c>
      <c r="AY215" s="162" t="s">
        <v>135</v>
      </c>
    </row>
    <row r="216" spans="1:65" s="2" customFormat="1" ht="21.75" customHeight="1">
      <c r="A216" s="31"/>
      <c r="B216" s="143"/>
      <c r="C216" s="144" t="s">
        <v>275</v>
      </c>
      <c r="D216" s="144" t="s">
        <v>137</v>
      </c>
      <c r="E216" s="145" t="s">
        <v>276</v>
      </c>
      <c r="F216" s="146" t="s">
        <v>277</v>
      </c>
      <c r="G216" s="147" t="s">
        <v>189</v>
      </c>
      <c r="H216" s="148">
        <v>648</v>
      </c>
      <c r="I216" s="149">
        <v>0</v>
      </c>
      <c r="J216" s="149">
        <f>ROUND(I216*H216,2)</f>
        <v>0</v>
      </c>
      <c r="K216" s="150"/>
      <c r="L216" s="32"/>
      <c r="M216" s="151" t="s">
        <v>1</v>
      </c>
      <c r="N216" s="152" t="s">
        <v>44</v>
      </c>
      <c r="O216" s="153">
        <v>0.317</v>
      </c>
      <c r="P216" s="153">
        <f>O216*H216</f>
        <v>205.416</v>
      </c>
      <c r="Q216" s="153">
        <v>8.4000000000000005E-2</v>
      </c>
      <c r="R216" s="153">
        <f>Q216*H216</f>
        <v>54.432000000000002</v>
      </c>
      <c r="S216" s="153">
        <v>0</v>
      </c>
      <c r="T216" s="154">
        <f>S216*H216</f>
        <v>0</v>
      </c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R216" s="155" t="s">
        <v>141</v>
      </c>
      <c r="AT216" s="155" t="s">
        <v>137</v>
      </c>
      <c r="AU216" s="155" t="s">
        <v>89</v>
      </c>
      <c r="AY216" s="18" t="s">
        <v>135</v>
      </c>
      <c r="BE216" s="156">
        <f>IF(N216="základní",J216,0)</f>
        <v>0</v>
      </c>
      <c r="BF216" s="156">
        <f>IF(N216="snížená",J216,0)</f>
        <v>0</v>
      </c>
      <c r="BG216" s="156">
        <f>IF(N216="zákl. přenesená",J216,0)</f>
        <v>0</v>
      </c>
      <c r="BH216" s="156">
        <f>IF(N216="sníž. přenesená",J216,0)</f>
        <v>0</v>
      </c>
      <c r="BI216" s="156">
        <f>IF(N216="nulová",J216,0)</f>
        <v>0</v>
      </c>
      <c r="BJ216" s="18" t="s">
        <v>87</v>
      </c>
      <c r="BK216" s="156">
        <f>ROUND(I216*H216,2)</f>
        <v>0</v>
      </c>
      <c r="BL216" s="18" t="s">
        <v>141</v>
      </c>
      <c r="BM216" s="155" t="s">
        <v>278</v>
      </c>
    </row>
    <row r="217" spans="1:65" s="2" customFormat="1" ht="19.5">
      <c r="A217" s="31"/>
      <c r="B217" s="32"/>
      <c r="C217" s="31"/>
      <c r="D217" s="157" t="s">
        <v>143</v>
      </c>
      <c r="E217" s="31"/>
      <c r="F217" s="158" t="s">
        <v>279</v>
      </c>
      <c r="G217" s="31"/>
      <c r="H217" s="31"/>
      <c r="I217" s="31"/>
      <c r="J217" s="31"/>
      <c r="K217" s="31"/>
      <c r="L217" s="32"/>
      <c r="M217" s="159"/>
      <c r="N217" s="160"/>
      <c r="O217" s="57"/>
      <c r="P217" s="57"/>
      <c r="Q217" s="57"/>
      <c r="R217" s="57"/>
      <c r="S217" s="57"/>
      <c r="T217" s="58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T217" s="18" t="s">
        <v>143</v>
      </c>
      <c r="AU217" s="18" t="s">
        <v>89</v>
      </c>
    </row>
    <row r="218" spans="1:65" s="2" customFormat="1" ht="21.75" customHeight="1">
      <c r="A218" s="31"/>
      <c r="B218" s="143"/>
      <c r="C218" s="144" t="s">
        <v>7</v>
      </c>
      <c r="D218" s="144" t="s">
        <v>137</v>
      </c>
      <c r="E218" s="145" t="s">
        <v>280</v>
      </c>
      <c r="F218" s="146" t="s">
        <v>281</v>
      </c>
      <c r="G218" s="147" t="s">
        <v>189</v>
      </c>
      <c r="H218" s="148">
        <v>648</v>
      </c>
      <c r="I218" s="149">
        <v>0</v>
      </c>
      <c r="J218" s="149">
        <f>ROUND(I218*H218,2)</f>
        <v>0</v>
      </c>
      <c r="K218" s="150"/>
      <c r="L218" s="32"/>
      <c r="M218" s="151" t="s">
        <v>1</v>
      </c>
      <c r="N218" s="152" t="s">
        <v>44</v>
      </c>
      <c r="O218" s="153">
        <v>0.317</v>
      </c>
      <c r="P218" s="153">
        <f>O218*H218</f>
        <v>205.416</v>
      </c>
      <c r="Q218" s="153">
        <v>0.28000000000000003</v>
      </c>
      <c r="R218" s="153">
        <f>Q218*H218</f>
        <v>181.44000000000003</v>
      </c>
      <c r="S218" s="153">
        <v>0</v>
      </c>
      <c r="T218" s="154">
        <f>S218*H218</f>
        <v>0</v>
      </c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R218" s="155" t="s">
        <v>141</v>
      </c>
      <c r="AT218" s="155" t="s">
        <v>137</v>
      </c>
      <c r="AU218" s="155" t="s">
        <v>89</v>
      </c>
      <c r="AY218" s="18" t="s">
        <v>135</v>
      </c>
      <c r="BE218" s="156">
        <f>IF(N218="základní",J218,0)</f>
        <v>0</v>
      </c>
      <c r="BF218" s="156">
        <f>IF(N218="snížená",J218,0)</f>
        <v>0</v>
      </c>
      <c r="BG218" s="156">
        <f>IF(N218="zákl. přenesená",J218,0)</f>
        <v>0</v>
      </c>
      <c r="BH218" s="156">
        <f>IF(N218="sníž. přenesená",J218,0)</f>
        <v>0</v>
      </c>
      <c r="BI218" s="156">
        <f>IF(N218="nulová",J218,0)</f>
        <v>0</v>
      </c>
      <c r="BJ218" s="18" t="s">
        <v>87</v>
      </c>
      <c r="BK218" s="156">
        <f>ROUND(I218*H218,2)</f>
        <v>0</v>
      </c>
      <c r="BL218" s="18" t="s">
        <v>141</v>
      </c>
      <c r="BM218" s="155" t="s">
        <v>282</v>
      </c>
    </row>
    <row r="219" spans="1:65" s="2" customFormat="1" ht="19.5">
      <c r="A219" s="31"/>
      <c r="B219" s="32"/>
      <c r="C219" s="31"/>
      <c r="D219" s="157" t="s">
        <v>143</v>
      </c>
      <c r="E219" s="31"/>
      <c r="F219" s="158" t="s">
        <v>279</v>
      </c>
      <c r="G219" s="31"/>
      <c r="H219" s="31"/>
      <c r="I219" s="31"/>
      <c r="J219" s="31"/>
      <c r="K219" s="31"/>
      <c r="L219" s="32"/>
      <c r="M219" s="159"/>
      <c r="N219" s="160"/>
      <c r="O219" s="57"/>
      <c r="P219" s="57"/>
      <c r="Q219" s="57"/>
      <c r="R219" s="57"/>
      <c r="S219" s="57"/>
      <c r="T219" s="58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T219" s="18" t="s">
        <v>143</v>
      </c>
      <c r="AU219" s="18" t="s">
        <v>89</v>
      </c>
    </row>
    <row r="220" spans="1:65" s="2" customFormat="1" ht="21.75" customHeight="1">
      <c r="A220" s="31"/>
      <c r="B220" s="143"/>
      <c r="C220" s="144" t="s">
        <v>283</v>
      </c>
      <c r="D220" s="144" t="s">
        <v>137</v>
      </c>
      <c r="E220" s="145" t="s">
        <v>284</v>
      </c>
      <c r="F220" s="146" t="s">
        <v>285</v>
      </c>
      <c r="G220" s="147" t="s">
        <v>189</v>
      </c>
      <c r="H220" s="148">
        <v>648</v>
      </c>
      <c r="I220" s="149">
        <v>0</v>
      </c>
      <c r="J220" s="149">
        <f>ROUND(I220*H220,2)</f>
        <v>0</v>
      </c>
      <c r="K220" s="150"/>
      <c r="L220" s="32"/>
      <c r="M220" s="151" t="s">
        <v>1</v>
      </c>
      <c r="N220" s="152" t="s">
        <v>44</v>
      </c>
      <c r="O220" s="153">
        <v>2.5000000000000001E-2</v>
      </c>
      <c r="P220" s="153">
        <f>O220*H220</f>
        <v>16.2</v>
      </c>
      <c r="Q220" s="153">
        <v>1.7000000000000001E-2</v>
      </c>
      <c r="R220" s="153">
        <f>Q220*H220</f>
        <v>11.016</v>
      </c>
      <c r="S220" s="153">
        <v>0</v>
      </c>
      <c r="T220" s="154">
        <f>S220*H220</f>
        <v>0</v>
      </c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R220" s="155" t="s">
        <v>141</v>
      </c>
      <c r="AT220" s="155" t="s">
        <v>137</v>
      </c>
      <c r="AU220" s="155" t="s">
        <v>89</v>
      </c>
      <c r="AY220" s="18" t="s">
        <v>135</v>
      </c>
      <c r="BE220" s="156">
        <f>IF(N220="základní",J220,0)</f>
        <v>0</v>
      </c>
      <c r="BF220" s="156">
        <f>IF(N220="snížená",J220,0)</f>
        <v>0</v>
      </c>
      <c r="BG220" s="156">
        <f>IF(N220="zákl. přenesená",J220,0)</f>
        <v>0</v>
      </c>
      <c r="BH220" s="156">
        <f>IF(N220="sníž. přenesená",J220,0)</f>
        <v>0</v>
      </c>
      <c r="BI220" s="156">
        <f>IF(N220="nulová",J220,0)</f>
        <v>0</v>
      </c>
      <c r="BJ220" s="18" t="s">
        <v>87</v>
      </c>
      <c r="BK220" s="156">
        <f>ROUND(I220*H220,2)</f>
        <v>0</v>
      </c>
      <c r="BL220" s="18" t="s">
        <v>141</v>
      </c>
      <c r="BM220" s="155" t="s">
        <v>286</v>
      </c>
    </row>
    <row r="221" spans="1:65" s="2" customFormat="1" ht="29.25">
      <c r="A221" s="31"/>
      <c r="B221" s="32"/>
      <c r="C221" s="31"/>
      <c r="D221" s="157" t="s">
        <v>143</v>
      </c>
      <c r="E221" s="31"/>
      <c r="F221" s="158" t="s">
        <v>287</v>
      </c>
      <c r="G221" s="31"/>
      <c r="H221" s="31"/>
      <c r="I221" s="31"/>
      <c r="J221" s="31"/>
      <c r="K221" s="31"/>
      <c r="L221" s="32"/>
      <c r="M221" s="159"/>
      <c r="N221" s="160"/>
      <c r="O221" s="57"/>
      <c r="P221" s="57"/>
      <c r="Q221" s="57"/>
      <c r="R221" s="57"/>
      <c r="S221" s="57"/>
      <c r="T221" s="58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T221" s="18" t="s">
        <v>143</v>
      </c>
      <c r="AU221" s="18" t="s">
        <v>89</v>
      </c>
    </row>
    <row r="222" spans="1:65" s="2" customFormat="1" ht="21.75" customHeight="1">
      <c r="A222" s="31"/>
      <c r="B222" s="143"/>
      <c r="C222" s="144" t="s">
        <v>288</v>
      </c>
      <c r="D222" s="144" t="s">
        <v>137</v>
      </c>
      <c r="E222" s="145" t="s">
        <v>289</v>
      </c>
      <c r="F222" s="146" t="s">
        <v>290</v>
      </c>
      <c r="G222" s="147" t="s">
        <v>189</v>
      </c>
      <c r="H222" s="148">
        <v>648</v>
      </c>
      <c r="I222" s="149">
        <v>0</v>
      </c>
      <c r="J222" s="149">
        <f>ROUND(I222*H222,2)</f>
        <v>0</v>
      </c>
      <c r="K222" s="150"/>
      <c r="L222" s="32"/>
      <c r="M222" s="151" t="s">
        <v>1</v>
      </c>
      <c r="N222" s="152" t="s">
        <v>44</v>
      </c>
      <c r="O222" s="153">
        <v>0.10100000000000001</v>
      </c>
      <c r="P222" s="153">
        <f>O222*H222</f>
        <v>65.448000000000008</v>
      </c>
      <c r="Q222" s="153">
        <v>6.8099999999999994E-2</v>
      </c>
      <c r="R222" s="153">
        <f>Q222*H222</f>
        <v>44.128799999999998</v>
      </c>
      <c r="S222" s="153">
        <v>0</v>
      </c>
      <c r="T222" s="154">
        <f>S222*H222</f>
        <v>0</v>
      </c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R222" s="155" t="s">
        <v>141</v>
      </c>
      <c r="AT222" s="155" t="s">
        <v>137</v>
      </c>
      <c r="AU222" s="155" t="s">
        <v>89</v>
      </c>
      <c r="AY222" s="18" t="s">
        <v>135</v>
      </c>
      <c r="BE222" s="156">
        <f>IF(N222="základní",J222,0)</f>
        <v>0</v>
      </c>
      <c r="BF222" s="156">
        <f>IF(N222="snížená",J222,0)</f>
        <v>0</v>
      </c>
      <c r="BG222" s="156">
        <f>IF(N222="zákl. přenesená",J222,0)</f>
        <v>0</v>
      </c>
      <c r="BH222" s="156">
        <f>IF(N222="sníž. přenesená",J222,0)</f>
        <v>0</v>
      </c>
      <c r="BI222" s="156">
        <f>IF(N222="nulová",J222,0)</f>
        <v>0</v>
      </c>
      <c r="BJ222" s="18" t="s">
        <v>87</v>
      </c>
      <c r="BK222" s="156">
        <f>ROUND(I222*H222,2)</f>
        <v>0</v>
      </c>
      <c r="BL222" s="18" t="s">
        <v>141</v>
      </c>
      <c r="BM222" s="155" t="s">
        <v>291</v>
      </c>
    </row>
    <row r="223" spans="1:65" s="2" customFormat="1" ht="29.25">
      <c r="A223" s="31"/>
      <c r="B223" s="32"/>
      <c r="C223" s="31"/>
      <c r="D223" s="157" t="s">
        <v>143</v>
      </c>
      <c r="E223" s="31"/>
      <c r="F223" s="158" t="s">
        <v>292</v>
      </c>
      <c r="G223" s="31"/>
      <c r="H223" s="31"/>
      <c r="I223" s="31"/>
      <c r="J223" s="31"/>
      <c r="K223" s="31"/>
      <c r="L223" s="32"/>
      <c r="M223" s="159"/>
      <c r="N223" s="160"/>
      <c r="O223" s="57"/>
      <c r="P223" s="57"/>
      <c r="Q223" s="57"/>
      <c r="R223" s="57"/>
      <c r="S223" s="57"/>
      <c r="T223" s="58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T223" s="18" t="s">
        <v>143</v>
      </c>
      <c r="AU223" s="18" t="s">
        <v>89</v>
      </c>
    </row>
    <row r="224" spans="1:65" s="12" customFormat="1" ht="22.9" customHeight="1">
      <c r="B224" s="131"/>
      <c r="D224" s="132" t="s">
        <v>78</v>
      </c>
      <c r="E224" s="141" t="s">
        <v>293</v>
      </c>
      <c r="F224" s="141" t="s">
        <v>294</v>
      </c>
      <c r="J224" s="142">
        <f>BK224</f>
        <v>0</v>
      </c>
      <c r="L224" s="131"/>
      <c r="M224" s="135"/>
      <c r="N224" s="136"/>
      <c r="O224" s="136"/>
      <c r="P224" s="137">
        <f>SUM(P225:P226)</f>
        <v>432.60071699999992</v>
      </c>
      <c r="Q224" s="136"/>
      <c r="R224" s="137">
        <f>SUM(R225:R226)</f>
        <v>0</v>
      </c>
      <c r="S224" s="136"/>
      <c r="T224" s="138">
        <f>SUM(T225:T226)</f>
        <v>0</v>
      </c>
      <c r="AR224" s="132" t="s">
        <v>87</v>
      </c>
      <c r="AT224" s="139" t="s">
        <v>78</v>
      </c>
      <c r="AU224" s="139" t="s">
        <v>87</v>
      </c>
      <c r="AY224" s="132" t="s">
        <v>135</v>
      </c>
      <c r="BK224" s="140">
        <f>SUM(BK225:BK226)</f>
        <v>0</v>
      </c>
    </row>
    <row r="225" spans="1:65" s="2" customFormat="1" ht="16.5" customHeight="1">
      <c r="A225" s="31"/>
      <c r="B225" s="143"/>
      <c r="C225" s="144" t="s">
        <v>295</v>
      </c>
      <c r="D225" s="144" t="s">
        <v>137</v>
      </c>
      <c r="E225" s="145" t="s">
        <v>296</v>
      </c>
      <c r="F225" s="146" t="s">
        <v>297</v>
      </c>
      <c r="G225" s="147" t="s">
        <v>183</v>
      </c>
      <c r="H225" s="148">
        <v>620.66099999999994</v>
      </c>
      <c r="I225" s="149">
        <v>0</v>
      </c>
      <c r="J225" s="149">
        <f>ROUND(I225*H225,2)</f>
        <v>0</v>
      </c>
      <c r="K225" s="150"/>
      <c r="L225" s="32"/>
      <c r="M225" s="151" t="s">
        <v>1</v>
      </c>
      <c r="N225" s="152" t="s">
        <v>44</v>
      </c>
      <c r="O225" s="153">
        <v>0.69699999999999995</v>
      </c>
      <c r="P225" s="153">
        <f>O225*H225</f>
        <v>432.60071699999992</v>
      </c>
      <c r="Q225" s="153">
        <v>0</v>
      </c>
      <c r="R225" s="153">
        <f>Q225*H225</f>
        <v>0</v>
      </c>
      <c r="S225" s="153">
        <v>0</v>
      </c>
      <c r="T225" s="154">
        <f>S225*H225</f>
        <v>0</v>
      </c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R225" s="155" t="s">
        <v>141</v>
      </c>
      <c r="AT225" s="155" t="s">
        <v>137</v>
      </c>
      <c r="AU225" s="155" t="s">
        <v>89</v>
      </c>
      <c r="AY225" s="18" t="s">
        <v>135</v>
      </c>
      <c r="BE225" s="156">
        <f>IF(N225="základní",J225,0)</f>
        <v>0</v>
      </c>
      <c r="BF225" s="156">
        <f>IF(N225="snížená",J225,0)</f>
        <v>0</v>
      </c>
      <c r="BG225" s="156">
        <f>IF(N225="zákl. přenesená",J225,0)</f>
        <v>0</v>
      </c>
      <c r="BH225" s="156">
        <f>IF(N225="sníž. přenesená",J225,0)</f>
        <v>0</v>
      </c>
      <c r="BI225" s="156">
        <f>IF(N225="nulová",J225,0)</f>
        <v>0</v>
      </c>
      <c r="BJ225" s="18" t="s">
        <v>87</v>
      </c>
      <c r="BK225" s="156">
        <f>ROUND(I225*H225,2)</f>
        <v>0</v>
      </c>
      <c r="BL225" s="18" t="s">
        <v>141</v>
      </c>
      <c r="BM225" s="155" t="s">
        <v>298</v>
      </c>
    </row>
    <row r="226" spans="1:65" s="2" customFormat="1" ht="48.75">
      <c r="A226" s="31"/>
      <c r="B226" s="32"/>
      <c r="C226" s="31"/>
      <c r="D226" s="157" t="s">
        <v>143</v>
      </c>
      <c r="E226" s="31"/>
      <c r="F226" s="158" t="s">
        <v>299</v>
      </c>
      <c r="G226" s="31"/>
      <c r="H226" s="31"/>
      <c r="I226" s="31"/>
      <c r="J226" s="31"/>
      <c r="K226" s="31"/>
      <c r="L226" s="32"/>
      <c r="M226" s="159"/>
      <c r="N226" s="160"/>
      <c r="O226" s="57"/>
      <c r="P226" s="57"/>
      <c r="Q226" s="57"/>
      <c r="R226" s="57"/>
      <c r="S226" s="57"/>
      <c r="T226" s="58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T226" s="18" t="s">
        <v>143</v>
      </c>
      <c r="AU226" s="18" t="s">
        <v>89</v>
      </c>
    </row>
    <row r="227" spans="1:65" s="12" customFormat="1" ht="25.9" customHeight="1">
      <c r="B227" s="131"/>
      <c r="D227" s="132" t="s">
        <v>78</v>
      </c>
      <c r="E227" s="133" t="s">
        <v>300</v>
      </c>
      <c r="F227" s="133" t="s">
        <v>301</v>
      </c>
      <c r="J227" s="134">
        <f>BK227</f>
        <v>0</v>
      </c>
      <c r="L227" s="131"/>
      <c r="M227" s="135"/>
      <c r="N227" s="136"/>
      <c r="O227" s="136"/>
      <c r="P227" s="137">
        <f>P228</f>
        <v>69.195000000000007</v>
      </c>
      <c r="Q227" s="136"/>
      <c r="R227" s="137">
        <f>R228</f>
        <v>0.11545000000000001</v>
      </c>
      <c r="S227" s="136"/>
      <c r="T227" s="138">
        <f>T228</f>
        <v>0</v>
      </c>
      <c r="AR227" s="132" t="s">
        <v>89</v>
      </c>
      <c r="AT227" s="139" t="s">
        <v>78</v>
      </c>
      <c r="AU227" s="139" t="s">
        <v>79</v>
      </c>
      <c r="AY227" s="132" t="s">
        <v>135</v>
      </c>
      <c r="BK227" s="140">
        <f>BK228</f>
        <v>0</v>
      </c>
    </row>
    <row r="228" spans="1:65" s="12" customFormat="1" ht="22.9" customHeight="1">
      <c r="B228" s="131"/>
      <c r="D228" s="132" t="s">
        <v>78</v>
      </c>
      <c r="E228" s="141" t="s">
        <v>302</v>
      </c>
      <c r="F228" s="141" t="s">
        <v>303</v>
      </c>
      <c r="J228" s="142">
        <f>BK228</f>
        <v>0</v>
      </c>
      <c r="L228" s="131"/>
      <c r="M228" s="135"/>
      <c r="N228" s="136"/>
      <c r="O228" s="136"/>
      <c r="P228" s="137">
        <f>SUM(P229:P232)</f>
        <v>69.195000000000007</v>
      </c>
      <c r="Q228" s="136"/>
      <c r="R228" s="137">
        <f>SUM(R229:R232)</f>
        <v>0.11545000000000001</v>
      </c>
      <c r="S228" s="136"/>
      <c r="T228" s="138">
        <f>SUM(T229:T232)</f>
        <v>0</v>
      </c>
      <c r="AR228" s="132" t="s">
        <v>89</v>
      </c>
      <c r="AT228" s="139" t="s">
        <v>78</v>
      </c>
      <c r="AU228" s="139" t="s">
        <v>87</v>
      </c>
      <c r="AY228" s="132" t="s">
        <v>135</v>
      </c>
      <c r="BK228" s="140">
        <f>SUM(BK229:BK232)</f>
        <v>0</v>
      </c>
    </row>
    <row r="229" spans="1:65" s="2" customFormat="1" ht="21.75" customHeight="1">
      <c r="A229" s="31"/>
      <c r="B229" s="143"/>
      <c r="C229" s="144" t="s">
        <v>304</v>
      </c>
      <c r="D229" s="144" t="s">
        <v>137</v>
      </c>
      <c r="E229" s="145" t="s">
        <v>305</v>
      </c>
      <c r="F229" s="146" t="s">
        <v>306</v>
      </c>
      <c r="G229" s="147" t="s">
        <v>223</v>
      </c>
      <c r="H229" s="148">
        <v>105</v>
      </c>
      <c r="I229" s="149">
        <v>0</v>
      </c>
      <c r="J229" s="149">
        <f>ROUND(I229*H229,2)</f>
        <v>0</v>
      </c>
      <c r="K229" s="150"/>
      <c r="L229" s="32"/>
      <c r="M229" s="151" t="s">
        <v>1</v>
      </c>
      <c r="N229" s="152" t="s">
        <v>44</v>
      </c>
      <c r="O229" s="153">
        <v>0.65900000000000003</v>
      </c>
      <c r="P229" s="153">
        <f>O229*H229</f>
        <v>69.195000000000007</v>
      </c>
      <c r="Q229" s="153">
        <v>2.9E-4</v>
      </c>
      <c r="R229" s="153">
        <f>Q229*H229</f>
        <v>3.0450000000000001E-2</v>
      </c>
      <c r="S229" s="153">
        <v>0</v>
      </c>
      <c r="T229" s="154">
        <f>S229*H229</f>
        <v>0</v>
      </c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R229" s="155" t="s">
        <v>248</v>
      </c>
      <c r="AT229" s="155" t="s">
        <v>137</v>
      </c>
      <c r="AU229" s="155" t="s">
        <v>89</v>
      </c>
      <c r="AY229" s="18" t="s">
        <v>135</v>
      </c>
      <c r="BE229" s="156">
        <f>IF(N229="základní",J229,0)</f>
        <v>0</v>
      </c>
      <c r="BF229" s="156">
        <f>IF(N229="snížená",J229,0)</f>
        <v>0</v>
      </c>
      <c r="BG229" s="156">
        <f>IF(N229="zákl. přenesená",J229,0)</f>
        <v>0</v>
      </c>
      <c r="BH229" s="156">
        <f>IF(N229="sníž. přenesená",J229,0)</f>
        <v>0</v>
      </c>
      <c r="BI229" s="156">
        <f>IF(N229="nulová",J229,0)</f>
        <v>0</v>
      </c>
      <c r="BJ229" s="18" t="s">
        <v>87</v>
      </c>
      <c r="BK229" s="156">
        <f>ROUND(I229*H229,2)</f>
        <v>0</v>
      </c>
      <c r="BL229" s="18" t="s">
        <v>248</v>
      </c>
      <c r="BM229" s="155" t="s">
        <v>307</v>
      </c>
    </row>
    <row r="230" spans="1:65" s="13" customFormat="1">
      <c r="B230" s="161"/>
      <c r="D230" s="157" t="s">
        <v>145</v>
      </c>
      <c r="E230" s="162" t="s">
        <v>1</v>
      </c>
      <c r="F230" s="163" t="s">
        <v>308</v>
      </c>
      <c r="H230" s="164">
        <v>105</v>
      </c>
      <c r="L230" s="161"/>
      <c r="M230" s="165"/>
      <c r="N230" s="166"/>
      <c r="O230" s="166"/>
      <c r="P230" s="166"/>
      <c r="Q230" s="166"/>
      <c r="R230" s="166"/>
      <c r="S230" s="166"/>
      <c r="T230" s="167"/>
      <c r="AT230" s="162" t="s">
        <v>145</v>
      </c>
      <c r="AU230" s="162" t="s">
        <v>89</v>
      </c>
      <c r="AV230" s="13" t="s">
        <v>89</v>
      </c>
      <c r="AW230" s="13" t="s">
        <v>36</v>
      </c>
      <c r="AX230" s="13" t="s">
        <v>87</v>
      </c>
      <c r="AY230" s="162" t="s">
        <v>135</v>
      </c>
    </row>
    <row r="231" spans="1:65" s="2" customFormat="1" ht="16.5" customHeight="1">
      <c r="A231" s="31"/>
      <c r="B231" s="143"/>
      <c r="C231" s="188" t="s">
        <v>309</v>
      </c>
      <c r="D231" s="188" t="s">
        <v>209</v>
      </c>
      <c r="E231" s="189" t="s">
        <v>310</v>
      </c>
      <c r="F231" s="190" t="s">
        <v>311</v>
      </c>
      <c r="G231" s="191" t="s">
        <v>312</v>
      </c>
      <c r="H231" s="192">
        <v>85</v>
      </c>
      <c r="I231" s="193">
        <v>0</v>
      </c>
      <c r="J231" s="193">
        <f>ROUND(I231*H231,2)</f>
        <v>0</v>
      </c>
      <c r="K231" s="194"/>
      <c r="L231" s="195"/>
      <c r="M231" s="196" t="s">
        <v>1</v>
      </c>
      <c r="N231" s="197" t="s">
        <v>44</v>
      </c>
      <c r="O231" s="153">
        <v>0</v>
      </c>
      <c r="P231" s="153">
        <f>O231*H231</f>
        <v>0</v>
      </c>
      <c r="Q231" s="153">
        <v>1E-3</v>
      </c>
      <c r="R231" s="153">
        <f>Q231*H231</f>
        <v>8.5000000000000006E-2</v>
      </c>
      <c r="S231" s="153">
        <v>0</v>
      </c>
      <c r="T231" s="154">
        <f>S231*H231</f>
        <v>0</v>
      </c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R231" s="155" t="s">
        <v>313</v>
      </c>
      <c r="AT231" s="155" t="s">
        <v>209</v>
      </c>
      <c r="AU231" s="155" t="s">
        <v>89</v>
      </c>
      <c r="AY231" s="18" t="s">
        <v>135</v>
      </c>
      <c r="BE231" s="156">
        <f>IF(N231="základní",J231,0)</f>
        <v>0</v>
      </c>
      <c r="BF231" s="156">
        <f>IF(N231="snížená",J231,0)</f>
        <v>0</v>
      </c>
      <c r="BG231" s="156">
        <f>IF(N231="zákl. přenesená",J231,0)</f>
        <v>0</v>
      </c>
      <c r="BH231" s="156">
        <f>IF(N231="sníž. přenesená",J231,0)</f>
        <v>0</v>
      </c>
      <c r="BI231" s="156">
        <f>IF(N231="nulová",J231,0)</f>
        <v>0</v>
      </c>
      <c r="BJ231" s="18" t="s">
        <v>87</v>
      </c>
      <c r="BK231" s="156">
        <f>ROUND(I231*H231,2)</f>
        <v>0</v>
      </c>
      <c r="BL231" s="18" t="s">
        <v>248</v>
      </c>
      <c r="BM231" s="155" t="s">
        <v>314</v>
      </c>
    </row>
    <row r="232" spans="1:65" s="2" customFormat="1">
      <c r="A232" s="31"/>
      <c r="B232" s="32"/>
      <c r="C232" s="31"/>
      <c r="D232" s="157" t="s">
        <v>143</v>
      </c>
      <c r="E232" s="31"/>
      <c r="F232" s="158" t="s">
        <v>311</v>
      </c>
      <c r="G232" s="31"/>
      <c r="H232" s="31"/>
      <c r="I232" s="31"/>
      <c r="J232" s="31"/>
      <c r="K232" s="31"/>
      <c r="L232" s="32"/>
      <c r="M232" s="198"/>
      <c r="N232" s="199"/>
      <c r="O232" s="200"/>
      <c r="P232" s="200"/>
      <c r="Q232" s="200"/>
      <c r="R232" s="200"/>
      <c r="S232" s="200"/>
      <c r="T232" s="20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T232" s="18" t="s">
        <v>143</v>
      </c>
      <c r="AU232" s="18" t="s">
        <v>89</v>
      </c>
    </row>
    <row r="233" spans="1:65" s="2" customFormat="1" ht="6.95" customHeight="1">
      <c r="A233" s="31"/>
      <c r="B233" s="46"/>
      <c r="C233" s="47"/>
      <c r="D233" s="47"/>
      <c r="E233" s="47"/>
      <c r="F233" s="47"/>
      <c r="G233" s="47"/>
      <c r="H233" s="47"/>
      <c r="I233" s="47"/>
      <c r="J233" s="47"/>
      <c r="K233" s="47"/>
      <c r="L233" s="32"/>
      <c r="M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</row>
  </sheetData>
  <autoFilter ref="C122:K232" xr:uid="{00000000-0009-0000-0000-000001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M194"/>
  <sheetViews>
    <sheetView showGridLines="0" topLeftCell="A221" workbookViewId="0">
      <selection activeCell="J192" sqref="J192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2"/>
    </row>
    <row r="2" spans="1:46" s="1" customFormat="1" ht="36.950000000000003" customHeight="1">
      <c r="L2" s="231" t="s">
        <v>5</v>
      </c>
      <c r="M2" s="225"/>
      <c r="N2" s="225"/>
      <c r="O2" s="225"/>
      <c r="P2" s="225"/>
      <c r="Q2" s="225"/>
      <c r="R2" s="225"/>
      <c r="S2" s="225"/>
      <c r="T2" s="225"/>
      <c r="U2" s="225"/>
      <c r="V2" s="225"/>
      <c r="AT2" s="18" t="s">
        <v>92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89</v>
      </c>
    </row>
    <row r="4" spans="1:46" s="1" customFormat="1" ht="24.95" customHeight="1">
      <c r="B4" s="21"/>
      <c r="D4" s="22" t="s">
        <v>105</v>
      </c>
      <c r="L4" s="21"/>
      <c r="M4" s="93" t="s">
        <v>10</v>
      </c>
      <c r="AT4" s="18" t="s">
        <v>3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7" t="s">
        <v>14</v>
      </c>
      <c r="L6" s="21"/>
    </row>
    <row r="7" spans="1:46" s="1" customFormat="1" ht="16.5" customHeight="1">
      <c r="B7" s="21"/>
      <c r="E7" s="237" t="str">
        <f>'Rekapitulace stavby'!K6</f>
        <v>Hala pro tenisový kurt na p.č. 1819/510</v>
      </c>
      <c r="F7" s="238"/>
      <c r="G7" s="238"/>
      <c r="H7" s="238"/>
      <c r="L7" s="21"/>
    </row>
    <row r="8" spans="1:46" s="2" customFormat="1" ht="12" customHeight="1">
      <c r="A8" s="31"/>
      <c r="B8" s="32"/>
      <c r="C8" s="31"/>
      <c r="D8" s="27" t="s">
        <v>106</v>
      </c>
      <c r="E8" s="31"/>
      <c r="F8" s="31"/>
      <c r="G8" s="31"/>
      <c r="H8" s="31"/>
      <c r="I8" s="31"/>
      <c r="J8" s="31"/>
      <c r="K8" s="31"/>
      <c r="L8" s="4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2"/>
      <c r="C9" s="31"/>
      <c r="D9" s="31"/>
      <c r="E9" s="202" t="s">
        <v>315</v>
      </c>
      <c r="F9" s="236"/>
      <c r="G9" s="236"/>
      <c r="H9" s="236"/>
      <c r="I9" s="31"/>
      <c r="J9" s="31"/>
      <c r="K9" s="31"/>
      <c r="L9" s="4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>
      <c r="A10" s="31"/>
      <c r="B10" s="32"/>
      <c r="C10" s="31"/>
      <c r="D10" s="31"/>
      <c r="E10" s="31"/>
      <c r="F10" s="31"/>
      <c r="G10" s="31"/>
      <c r="H10" s="31"/>
      <c r="I10" s="31"/>
      <c r="J10" s="31"/>
      <c r="K10" s="31"/>
      <c r="L10" s="4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2"/>
      <c r="C11" s="31"/>
      <c r="D11" s="27" t="s">
        <v>16</v>
      </c>
      <c r="E11" s="31"/>
      <c r="F11" s="25" t="s">
        <v>1</v>
      </c>
      <c r="G11" s="31"/>
      <c r="H11" s="31"/>
      <c r="I11" s="27" t="s">
        <v>18</v>
      </c>
      <c r="J11" s="25" t="s">
        <v>1</v>
      </c>
      <c r="K11" s="31"/>
      <c r="L11" s="4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2"/>
      <c r="C12" s="31"/>
      <c r="D12" s="27" t="s">
        <v>20</v>
      </c>
      <c r="E12" s="31"/>
      <c r="F12" s="25" t="s">
        <v>21</v>
      </c>
      <c r="G12" s="31"/>
      <c r="H12" s="31"/>
      <c r="I12" s="27" t="s">
        <v>22</v>
      </c>
      <c r="J12" s="54">
        <f>'Rekapitulace stavby'!AN8</f>
        <v>0</v>
      </c>
      <c r="K12" s="31"/>
      <c r="L12" s="4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2"/>
      <c r="C13" s="31"/>
      <c r="D13" s="31"/>
      <c r="E13" s="31"/>
      <c r="F13" s="31"/>
      <c r="G13" s="31"/>
      <c r="H13" s="31"/>
      <c r="I13" s="31"/>
      <c r="J13" s="31"/>
      <c r="K13" s="31"/>
      <c r="L13" s="4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2"/>
      <c r="C14" s="31"/>
      <c r="D14" s="27" t="s">
        <v>27</v>
      </c>
      <c r="E14" s="31"/>
      <c r="F14" s="31"/>
      <c r="G14" s="31"/>
      <c r="H14" s="31"/>
      <c r="I14" s="27" t="s">
        <v>28</v>
      </c>
      <c r="J14" s="25" t="s">
        <v>29</v>
      </c>
      <c r="K14" s="31"/>
      <c r="L14" s="4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2"/>
      <c r="C15" s="31"/>
      <c r="D15" s="31"/>
      <c r="E15" s="25" t="s">
        <v>30</v>
      </c>
      <c r="F15" s="31"/>
      <c r="G15" s="31"/>
      <c r="H15" s="31"/>
      <c r="I15" s="27" t="s">
        <v>31</v>
      </c>
      <c r="J15" s="25" t="s">
        <v>1</v>
      </c>
      <c r="K15" s="31"/>
      <c r="L15" s="4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4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2"/>
      <c r="C17" s="31"/>
      <c r="D17" s="27" t="s">
        <v>32</v>
      </c>
      <c r="E17" s="31"/>
      <c r="F17" s="31"/>
      <c r="G17" s="31"/>
      <c r="H17" s="31"/>
      <c r="I17" s="27" t="s">
        <v>28</v>
      </c>
      <c r="J17" s="25" t="str">
        <f>'Rekapitulace stavby'!AN13</f>
        <v/>
      </c>
      <c r="K17" s="31"/>
      <c r="L17" s="4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2"/>
      <c r="C18" s="31"/>
      <c r="D18" s="31"/>
      <c r="E18" s="224" t="str">
        <f>'Rekapitulace stavby'!E14</f>
        <v xml:space="preserve"> </v>
      </c>
      <c r="F18" s="224"/>
      <c r="G18" s="224"/>
      <c r="H18" s="224"/>
      <c r="I18" s="27" t="s">
        <v>31</v>
      </c>
      <c r="J18" s="25" t="str">
        <f>'Rekapitulace stavby'!AN14</f>
        <v/>
      </c>
      <c r="K18" s="31"/>
      <c r="L18" s="4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2"/>
      <c r="C19" s="31"/>
      <c r="D19" s="31"/>
      <c r="E19" s="31"/>
      <c r="F19" s="31"/>
      <c r="G19" s="31"/>
      <c r="H19" s="31"/>
      <c r="I19" s="31"/>
      <c r="J19" s="31"/>
      <c r="K19" s="31"/>
      <c r="L19" s="4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2"/>
      <c r="C20" s="31"/>
      <c r="D20" s="27" t="s">
        <v>34</v>
      </c>
      <c r="E20" s="31"/>
      <c r="F20" s="31"/>
      <c r="G20" s="31"/>
      <c r="H20" s="31"/>
      <c r="I20" s="27" t="s">
        <v>28</v>
      </c>
      <c r="J20" s="25" t="s">
        <v>1</v>
      </c>
      <c r="K20" s="31"/>
      <c r="L20" s="4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2"/>
      <c r="C21" s="31"/>
      <c r="D21" s="31"/>
      <c r="E21" s="25" t="s">
        <v>35</v>
      </c>
      <c r="F21" s="31"/>
      <c r="G21" s="31"/>
      <c r="H21" s="31"/>
      <c r="I21" s="27" t="s">
        <v>31</v>
      </c>
      <c r="J21" s="25" t="s">
        <v>1</v>
      </c>
      <c r="K21" s="31"/>
      <c r="L21" s="4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2"/>
      <c r="C22" s="31"/>
      <c r="D22" s="31"/>
      <c r="E22" s="31"/>
      <c r="F22" s="31"/>
      <c r="G22" s="31"/>
      <c r="H22" s="31"/>
      <c r="I22" s="31"/>
      <c r="J22" s="31"/>
      <c r="K22" s="31"/>
      <c r="L22" s="4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2"/>
      <c r="C23" s="31"/>
      <c r="D23" s="27" t="s">
        <v>37</v>
      </c>
      <c r="E23" s="31"/>
      <c r="F23" s="31"/>
      <c r="G23" s="31"/>
      <c r="H23" s="31"/>
      <c r="I23" s="27" t="s">
        <v>28</v>
      </c>
      <c r="J23" s="25" t="str">
        <f>IF('Rekapitulace stavby'!AN19="","",'Rekapitulace stavby'!AN19)</f>
        <v/>
      </c>
      <c r="K23" s="31"/>
      <c r="L23" s="4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2"/>
      <c r="C24" s="31"/>
      <c r="D24" s="31"/>
      <c r="E24" s="25" t="str">
        <f>IF('Rekapitulace stavby'!E20="","",'Rekapitulace stavby'!E20)</f>
        <v xml:space="preserve"> </v>
      </c>
      <c r="F24" s="31"/>
      <c r="G24" s="31"/>
      <c r="H24" s="31"/>
      <c r="I24" s="27" t="s">
        <v>31</v>
      </c>
      <c r="J24" s="25" t="str">
        <f>IF('Rekapitulace stavby'!AN20="","",'Rekapitulace stavby'!AN20)</f>
        <v/>
      </c>
      <c r="K24" s="31"/>
      <c r="L24" s="4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2"/>
      <c r="C25" s="31"/>
      <c r="D25" s="31"/>
      <c r="E25" s="31"/>
      <c r="F25" s="31"/>
      <c r="G25" s="31"/>
      <c r="H25" s="31"/>
      <c r="I25" s="31"/>
      <c r="J25" s="31"/>
      <c r="K25" s="31"/>
      <c r="L25" s="4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2"/>
      <c r="C26" s="31"/>
      <c r="D26" s="27" t="s">
        <v>38</v>
      </c>
      <c r="E26" s="31"/>
      <c r="F26" s="31"/>
      <c r="G26" s="31"/>
      <c r="H26" s="31"/>
      <c r="I26" s="31"/>
      <c r="J26" s="31"/>
      <c r="K26" s="31"/>
      <c r="L26" s="4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94"/>
      <c r="B27" s="95"/>
      <c r="C27" s="94"/>
      <c r="D27" s="94"/>
      <c r="E27" s="227" t="s">
        <v>1</v>
      </c>
      <c r="F27" s="227"/>
      <c r="G27" s="227"/>
      <c r="H27" s="227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4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2"/>
      <c r="C29" s="31"/>
      <c r="D29" s="65"/>
      <c r="E29" s="65"/>
      <c r="F29" s="65"/>
      <c r="G29" s="65"/>
      <c r="H29" s="65"/>
      <c r="I29" s="65"/>
      <c r="J29" s="65"/>
      <c r="K29" s="65"/>
      <c r="L29" s="4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2"/>
      <c r="C30" s="31"/>
      <c r="D30" s="97" t="s">
        <v>39</v>
      </c>
      <c r="E30" s="31"/>
      <c r="F30" s="31"/>
      <c r="G30" s="31"/>
      <c r="H30" s="31"/>
      <c r="I30" s="31"/>
      <c r="J30" s="70">
        <f>ROUND(J124, 2)</f>
        <v>0</v>
      </c>
      <c r="K30" s="31"/>
      <c r="L30" s="4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>
      <c r="A31" s="31"/>
      <c r="B31" s="32"/>
      <c r="C31" s="31"/>
      <c r="D31" s="65"/>
      <c r="E31" s="65"/>
      <c r="F31" s="65"/>
      <c r="G31" s="65"/>
      <c r="H31" s="65"/>
      <c r="I31" s="65"/>
      <c r="J31" s="65"/>
      <c r="K31" s="65"/>
      <c r="L31" s="4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2"/>
      <c r="C32" s="31"/>
      <c r="D32" s="31"/>
      <c r="E32" s="31"/>
      <c r="F32" s="35" t="s">
        <v>41</v>
      </c>
      <c r="G32" s="31"/>
      <c r="H32" s="31"/>
      <c r="I32" s="35" t="s">
        <v>40</v>
      </c>
      <c r="J32" s="35" t="s">
        <v>42</v>
      </c>
      <c r="K32" s="31"/>
      <c r="L32" s="4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customHeight="1">
      <c r="A33" s="31"/>
      <c r="B33" s="32"/>
      <c r="C33" s="31"/>
      <c r="D33" s="98" t="s">
        <v>43</v>
      </c>
      <c r="E33" s="27" t="s">
        <v>44</v>
      </c>
      <c r="F33" s="99">
        <f>ROUND((SUM(BE124:BE193)),  2)</f>
        <v>0</v>
      </c>
      <c r="G33" s="31"/>
      <c r="H33" s="31"/>
      <c r="I33" s="100">
        <v>0.21</v>
      </c>
      <c r="J33" s="99">
        <f>ROUND(((SUM(BE124:BE193))*I33),  2)</f>
        <v>0</v>
      </c>
      <c r="K33" s="31"/>
      <c r="L33" s="4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2"/>
      <c r="C34" s="31"/>
      <c r="D34" s="31"/>
      <c r="E34" s="27" t="s">
        <v>45</v>
      </c>
      <c r="F34" s="99">
        <f>ROUND((SUM(BF124:BF193)),  2)</f>
        <v>0</v>
      </c>
      <c r="G34" s="31"/>
      <c r="H34" s="31"/>
      <c r="I34" s="100">
        <v>0.15</v>
      </c>
      <c r="J34" s="99">
        <f>ROUND(((SUM(BF124:BF193))*I34),  2)</f>
        <v>0</v>
      </c>
      <c r="K34" s="31"/>
      <c r="L34" s="4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2"/>
      <c r="C35" s="31"/>
      <c r="D35" s="31"/>
      <c r="E35" s="27" t="s">
        <v>46</v>
      </c>
      <c r="F35" s="99">
        <f>ROUND((SUM(BG124:BG193)),  2)</f>
        <v>0</v>
      </c>
      <c r="G35" s="31"/>
      <c r="H35" s="31"/>
      <c r="I35" s="100">
        <v>0.21</v>
      </c>
      <c r="J35" s="99">
        <f>0</f>
        <v>0</v>
      </c>
      <c r="K35" s="31"/>
      <c r="L35" s="4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2"/>
      <c r="C36" s="31"/>
      <c r="D36" s="31"/>
      <c r="E36" s="27" t="s">
        <v>47</v>
      </c>
      <c r="F36" s="99">
        <f>ROUND((SUM(BH124:BH193)),  2)</f>
        <v>0</v>
      </c>
      <c r="G36" s="31"/>
      <c r="H36" s="31"/>
      <c r="I36" s="100">
        <v>0.15</v>
      </c>
      <c r="J36" s="99">
        <f>0</f>
        <v>0</v>
      </c>
      <c r="K36" s="31"/>
      <c r="L36" s="4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2"/>
      <c r="C37" s="31"/>
      <c r="D37" s="31"/>
      <c r="E37" s="27" t="s">
        <v>48</v>
      </c>
      <c r="F37" s="99">
        <f>ROUND((SUM(BI124:BI193)),  2)</f>
        <v>0</v>
      </c>
      <c r="G37" s="31"/>
      <c r="H37" s="31"/>
      <c r="I37" s="100">
        <v>0</v>
      </c>
      <c r="J37" s="99">
        <f>0</f>
        <v>0</v>
      </c>
      <c r="K37" s="31"/>
      <c r="L37" s="4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customHeight="1">
      <c r="A38" s="31"/>
      <c r="B38" s="32"/>
      <c r="C38" s="31"/>
      <c r="D38" s="31"/>
      <c r="E38" s="31"/>
      <c r="F38" s="31"/>
      <c r="G38" s="31"/>
      <c r="H38" s="31"/>
      <c r="I38" s="31"/>
      <c r="J38" s="31"/>
      <c r="K38" s="31"/>
      <c r="L38" s="4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2"/>
      <c r="C39" s="101"/>
      <c r="D39" s="102" t="s">
        <v>49</v>
      </c>
      <c r="E39" s="59"/>
      <c r="F39" s="59"/>
      <c r="G39" s="103" t="s">
        <v>50</v>
      </c>
      <c r="H39" s="104" t="s">
        <v>51</v>
      </c>
      <c r="I39" s="59"/>
      <c r="J39" s="105">
        <f>SUM(J30:J37)</f>
        <v>0</v>
      </c>
      <c r="K39" s="106"/>
      <c r="L39" s="4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customHeight="1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4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customHeight="1">
      <c r="B41" s="21"/>
      <c r="L41" s="21"/>
    </row>
    <row r="42" spans="1:31" s="1" customFormat="1" ht="14.45" customHeight="1">
      <c r="B42" s="21"/>
      <c r="L42" s="21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1"/>
      <c r="D50" s="42" t="s">
        <v>52</v>
      </c>
      <c r="E50" s="43"/>
      <c r="F50" s="43"/>
      <c r="G50" s="42" t="s">
        <v>53</v>
      </c>
      <c r="H50" s="43"/>
      <c r="I50" s="43"/>
      <c r="J50" s="43"/>
      <c r="K50" s="43"/>
      <c r="L50" s="41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1"/>
      <c r="B61" s="32"/>
      <c r="C61" s="31"/>
      <c r="D61" s="44" t="s">
        <v>54</v>
      </c>
      <c r="E61" s="34"/>
      <c r="F61" s="107" t="s">
        <v>55</v>
      </c>
      <c r="G61" s="44" t="s">
        <v>54</v>
      </c>
      <c r="H61" s="34"/>
      <c r="I61" s="34"/>
      <c r="J61" s="108" t="s">
        <v>55</v>
      </c>
      <c r="K61" s="34"/>
      <c r="L61" s="4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1"/>
      <c r="B65" s="32"/>
      <c r="C65" s="31"/>
      <c r="D65" s="42" t="s">
        <v>56</v>
      </c>
      <c r="E65" s="45"/>
      <c r="F65" s="45"/>
      <c r="G65" s="42" t="s">
        <v>57</v>
      </c>
      <c r="H65" s="45"/>
      <c r="I65" s="45"/>
      <c r="J65" s="45"/>
      <c r="K65" s="45"/>
      <c r="L65" s="4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1"/>
      <c r="B76" s="32"/>
      <c r="C76" s="31"/>
      <c r="D76" s="44" t="s">
        <v>54</v>
      </c>
      <c r="E76" s="34"/>
      <c r="F76" s="107" t="s">
        <v>55</v>
      </c>
      <c r="G76" s="44" t="s">
        <v>54</v>
      </c>
      <c r="H76" s="34"/>
      <c r="I76" s="34"/>
      <c r="J76" s="108" t="s">
        <v>55</v>
      </c>
      <c r="K76" s="34"/>
      <c r="L76" s="4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22" t="s">
        <v>108</v>
      </c>
      <c r="D82" s="31"/>
      <c r="E82" s="31"/>
      <c r="F82" s="31"/>
      <c r="G82" s="31"/>
      <c r="H82" s="31"/>
      <c r="I82" s="31"/>
      <c r="J82" s="31"/>
      <c r="K82" s="31"/>
      <c r="L82" s="4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4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7" t="s">
        <v>14</v>
      </c>
      <c r="D84" s="31"/>
      <c r="E84" s="31"/>
      <c r="F84" s="31"/>
      <c r="G84" s="31"/>
      <c r="H84" s="31"/>
      <c r="I84" s="31"/>
      <c r="J84" s="31"/>
      <c r="K84" s="31"/>
      <c r="L84" s="4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>
      <c r="A85" s="31"/>
      <c r="B85" s="32"/>
      <c r="C85" s="31"/>
      <c r="D85" s="31"/>
      <c r="E85" s="237" t="str">
        <f>E7</f>
        <v>Hala pro tenisový kurt na p.č. 1819/510</v>
      </c>
      <c r="F85" s="238"/>
      <c r="G85" s="238"/>
      <c r="H85" s="238"/>
      <c r="I85" s="31"/>
      <c r="J85" s="31"/>
      <c r="K85" s="31"/>
      <c r="L85" s="4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7" t="s">
        <v>106</v>
      </c>
      <c r="D86" s="31"/>
      <c r="E86" s="31"/>
      <c r="F86" s="31"/>
      <c r="G86" s="31"/>
      <c r="H86" s="31"/>
      <c r="I86" s="31"/>
      <c r="J86" s="31"/>
      <c r="K86" s="31"/>
      <c r="L86" s="4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1"/>
      <c r="D87" s="31"/>
      <c r="E87" s="202" t="str">
        <f>E9</f>
        <v>SO 02 - Tenisová hala 18x36 na 1 kurt</v>
      </c>
      <c r="F87" s="236"/>
      <c r="G87" s="236"/>
      <c r="H87" s="236"/>
      <c r="I87" s="31"/>
      <c r="J87" s="31"/>
      <c r="K87" s="31"/>
      <c r="L87" s="4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4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7" t="s">
        <v>20</v>
      </c>
      <c r="D89" s="31"/>
      <c r="E89" s="31"/>
      <c r="F89" s="25" t="str">
        <f>F12</f>
        <v>Buštěhrad</v>
      </c>
      <c r="G89" s="31"/>
      <c r="H89" s="31"/>
      <c r="I89" s="27" t="s">
        <v>22</v>
      </c>
      <c r="J89" s="54">
        <f>IF(J12="","",J12)</f>
        <v>0</v>
      </c>
      <c r="K89" s="31"/>
      <c r="L89" s="4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customHeight="1">
      <c r="A90" s="31"/>
      <c r="B90" s="32"/>
      <c r="C90" s="31"/>
      <c r="D90" s="31"/>
      <c r="E90" s="31"/>
      <c r="F90" s="31"/>
      <c r="G90" s="31"/>
      <c r="H90" s="31"/>
      <c r="I90" s="31"/>
      <c r="J90" s="31"/>
      <c r="K90" s="31"/>
      <c r="L90" s="4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25.7" customHeight="1">
      <c r="A91" s="31"/>
      <c r="B91" s="32"/>
      <c r="C91" s="27" t="s">
        <v>27</v>
      </c>
      <c r="D91" s="31"/>
      <c r="E91" s="31"/>
      <c r="F91" s="25" t="str">
        <f>E15</f>
        <v>Tenisový klub Tenisek Buštěhrad, z.s.</v>
      </c>
      <c r="G91" s="31"/>
      <c r="H91" s="31"/>
      <c r="I91" s="27" t="s">
        <v>34</v>
      </c>
      <c r="J91" s="29" t="str">
        <f>E21</f>
        <v>Ing. arch P. Pašek, Ing. arch J. Zelenka</v>
      </c>
      <c r="K91" s="31"/>
      <c r="L91" s="4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customHeight="1">
      <c r="A92" s="31"/>
      <c r="B92" s="32"/>
      <c r="C92" s="27" t="s">
        <v>32</v>
      </c>
      <c r="D92" s="31"/>
      <c r="E92" s="31"/>
      <c r="F92" s="25" t="str">
        <f>IF(E18="","",E18)</f>
        <v xml:space="preserve"> </v>
      </c>
      <c r="G92" s="31"/>
      <c r="H92" s="31"/>
      <c r="I92" s="27" t="s">
        <v>37</v>
      </c>
      <c r="J92" s="29" t="str">
        <f>E24</f>
        <v xml:space="preserve"> </v>
      </c>
      <c r="K92" s="31"/>
      <c r="L92" s="4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4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09" t="s">
        <v>109</v>
      </c>
      <c r="D94" s="101"/>
      <c r="E94" s="101"/>
      <c r="F94" s="101"/>
      <c r="G94" s="101"/>
      <c r="H94" s="101"/>
      <c r="I94" s="101"/>
      <c r="J94" s="110" t="s">
        <v>110</v>
      </c>
      <c r="K94" s="101"/>
      <c r="L94" s="4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1"/>
      <c r="D95" s="31"/>
      <c r="E95" s="31"/>
      <c r="F95" s="31"/>
      <c r="G95" s="31"/>
      <c r="H95" s="31"/>
      <c r="I95" s="31"/>
      <c r="J95" s="31"/>
      <c r="K95" s="31"/>
      <c r="L95" s="4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customHeight="1">
      <c r="A96" s="31"/>
      <c r="B96" s="32"/>
      <c r="C96" s="111" t="s">
        <v>111</v>
      </c>
      <c r="D96" s="31"/>
      <c r="E96" s="31"/>
      <c r="F96" s="31"/>
      <c r="G96" s="31"/>
      <c r="H96" s="31"/>
      <c r="I96" s="31"/>
      <c r="J96" s="70">
        <f>J124</f>
        <v>0</v>
      </c>
      <c r="K96" s="31"/>
      <c r="L96" s="4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8" t="s">
        <v>112</v>
      </c>
    </row>
    <row r="97" spans="1:31" s="9" customFormat="1" ht="24.95" customHeight="1">
      <c r="B97" s="112"/>
      <c r="D97" s="113" t="s">
        <v>113</v>
      </c>
      <c r="E97" s="114"/>
      <c r="F97" s="114"/>
      <c r="G97" s="114"/>
      <c r="H97" s="114"/>
      <c r="I97" s="114"/>
      <c r="J97" s="115">
        <f>J125</f>
        <v>0</v>
      </c>
      <c r="L97" s="112"/>
    </row>
    <row r="98" spans="1:31" s="10" customFormat="1" ht="19.899999999999999" customHeight="1">
      <c r="B98" s="116"/>
      <c r="D98" s="117" t="s">
        <v>114</v>
      </c>
      <c r="E98" s="118"/>
      <c r="F98" s="118"/>
      <c r="G98" s="118"/>
      <c r="H98" s="118"/>
      <c r="I98" s="118"/>
      <c r="J98" s="119">
        <f>J126</f>
        <v>0</v>
      </c>
      <c r="L98" s="116"/>
    </row>
    <row r="99" spans="1:31" s="10" customFormat="1" ht="19.899999999999999" customHeight="1">
      <c r="B99" s="116"/>
      <c r="D99" s="117" t="s">
        <v>115</v>
      </c>
      <c r="E99" s="118"/>
      <c r="F99" s="118"/>
      <c r="G99" s="118"/>
      <c r="H99" s="118"/>
      <c r="I99" s="118"/>
      <c r="J99" s="119">
        <f>J144</f>
        <v>0</v>
      </c>
      <c r="L99" s="116"/>
    </row>
    <row r="100" spans="1:31" s="10" customFormat="1" ht="19.899999999999999" customHeight="1">
      <c r="B100" s="116"/>
      <c r="D100" s="117" t="s">
        <v>316</v>
      </c>
      <c r="E100" s="118"/>
      <c r="F100" s="118"/>
      <c r="G100" s="118"/>
      <c r="H100" s="118"/>
      <c r="I100" s="118"/>
      <c r="J100" s="119">
        <f>J159</f>
        <v>0</v>
      </c>
      <c r="L100" s="116"/>
    </row>
    <row r="101" spans="1:31" s="10" customFormat="1" ht="19.899999999999999" customHeight="1">
      <c r="B101" s="116"/>
      <c r="D101" s="117" t="s">
        <v>317</v>
      </c>
      <c r="E101" s="118"/>
      <c r="F101" s="118"/>
      <c r="G101" s="118"/>
      <c r="H101" s="118"/>
      <c r="I101" s="118"/>
      <c r="J101" s="119">
        <f>J162</f>
        <v>0</v>
      </c>
      <c r="L101" s="116"/>
    </row>
    <row r="102" spans="1:31" s="10" customFormat="1" ht="19.899999999999999" customHeight="1">
      <c r="B102" s="116"/>
      <c r="D102" s="117" t="s">
        <v>117</v>
      </c>
      <c r="E102" s="118"/>
      <c r="F102" s="118"/>
      <c r="G102" s="118"/>
      <c r="H102" s="118"/>
      <c r="I102" s="118"/>
      <c r="J102" s="119">
        <f>J165</f>
        <v>0</v>
      </c>
      <c r="L102" s="116"/>
    </row>
    <row r="103" spans="1:31" s="9" customFormat="1" ht="24.95" customHeight="1">
      <c r="B103" s="112"/>
      <c r="D103" s="113" t="s">
        <v>118</v>
      </c>
      <c r="E103" s="114"/>
      <c r="F103" s="114"/>
      <c r="G103" s="114"/>
      <c r="H103" s="114"/>
      <c r="I103" s="114"/>
      <c r="J103" s="115">
        <f>J168</f>
        <v>0</v>
      </c>
      <c r="L103" s="112"/>
    </row>
    <row r="104" spans="1:31" s="10" customFormat="1" ht="19.899999999999999" customHeight="1">
      <c r="B104" s="116"/>
      <c r="D104" s="117" t="s">
        <v>318</v>
      </c>
      <c r="E104" s="118"/>
      <c r="F104" s="118"/>
      <c r="G104" s="118"/>
      <c r="H104" s="118"/>
      <c r="I104" s="118"/>
      <c r="J104" s="119">
        <f>J169</f>
        <v>0</v>
      </c>
      <c r="L104" s="116"/>
    </row>
    <row r="105" spans="1:31" s="2" customFormat="1" ht="21.75" customHeight="1">
      <c r="A105" s="31"/>
      <c r="B105" s="32"/>
      <c r="C105" s="31"/>
      <c r="D105" s="31"/>
      <c r="E105" s="31"/>
      <c r="F105" s="31"/>
      <c r="G105" s="31"/>
      <c r="H105" s="31"/>
      <c r="I105" s="31"/>
      <c r="J105" s="31"/>
      <c r="K105" s="31"/>
      <c r="L105" s="4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</row>
    <row r="106" spans="1:31" s="2" customFormat="1" ht="6.95" customHeight="1">
      <c r="A106" s="31"/>
      <c r="B106" s="46"/>
      <c r="C106" s="47"/>
      <c r="D106" s="47"/>
      <c r="E106" s="47"/>
      <c r="F106" s="47"/>
      <c r="G106" s="47"/>
      <c r="H106" s="47"/>
      <c r="I106" s="47"/>
      <c r="J106" s="47"/>
      <c r="K106" s="47"/>
      <c r="L106" s="4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</row>
    <row r="110" spans="1:31" s="2" customFormat="1" ht="6.95" customHeight="1">
      <c r="A110" s="31"/>
      <c r="B110" s="48"/>
      <c r="C110" s="49"/>
      <c r="D110" s="49"/>
      <c r="E110" s="49"/>
      <c r="F110" s="49"/>
      <c r="G110" s="49"/>
      <c r="H110" s="49"/>
      <c r="I110" s="49"/>
      <c r="J110" s="49"/>
      <c r="K110" s="49"/>
      <c r="L110" s="4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24.95" customHeight="1">
      <c r="A111" s="31"/>
      <c r="B111" s="32"/>
      <c r="C111" s="22" t="s">
        <v>120</v>
      </c>
      <c r="D111" s="31"/>
      <c r="E111" s="31"/>
      <c r="F111" s="31"/>
      <c r="G111" s="31"/>
      <c r="H111" s="31"/>
      <c r="I111" s="31"/>
      <c r="J111" s="31"/>
      <c r="K111" s="31"/>
      <c r="L111" s="4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6.95" customHeight="1">
      <c r="A112" s="31"/>
      <c r="B112" s="32"/>
      <c r="C112" s="31"/>
      <c r="D112" s="31"/>
      <c r="E112" s="31"/>
      <c r="F112" s="31"/>
      <c r="G112" s="31"/>
      <c r="H112" s="31"/>
      <c r="I112" s="31"/>
      <c r="J112" s="31"/>
      <c r="K112" s="31"/>
      <c r="L112" s="4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12" customHeight="1">
      <c r="A113" s="31"/>
      <c r="B113" s="32"/>
      <c r="C113" s="27" t="s">
        <v>14</v>
      </c>
      <c r="D113" s="31"/>
      <c r="E113" s="31"/>
      <c r="F113" s="31"/>
      <c r="G113" s="31"/>
      <c r="H113" s="31"/>
      <c r="I113" s="31"/>
      <c r="J113" s="31"/>
      <c r="K113" s="31"/>
      <c r="L113" s="4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16.5" customHeight="1">
      <c r="A114" s="31"/>
      <c r="B114" s="32"/>
      <c r="C114" s="31"/>
      <c r="D114" s="31"/>
      <c r="E114" s="237" t="str">
        <f>E7</f>
        <v>Hala pro tenisový kurt na p.č. 1819/510</v>
      </c>
      <c r="F114" s="238"/>
      <c r="G114" s="238"/>
      <c r="H114" s="238"/>
      <c r="I114" s="31"/>
      <c r="J114" s="31"/>
      <c r="K114" s="31"/>
      <c r="L114" s="4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12" customHeight="1">
      <c r="A115" s="31"/>
      <c r="B115" s="32"/>
      <c r="C115" s="27" t="s">
        <v>106</v>
      </c>
      <c r="D115" s="31"/>
      <c r="E115" s="31"/>
      <c r="F115" s="31"/>
      <c r="G115" s="31"/>
      <c r="H115" s="31"/>
      <c r="I115" s="31"/>
      <c r="J115" s="31"/>
      <c r="K115" s="31"/>
      <c r="L115" s="4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16.5" customHeight="1">
      <c r="A116" s="31"/>
      <c r="B116" s="32"/>
      <c r="C116" s="31"/>
      <c r="D116" s="31"/>
      <c r="E116" s="202" t="str">
        <f>E9</f>
        <v>SO 02 - Tenisová hala 18x36 na 1 kurt</v>
      </c>
      <c r="F116" s="236"/>
      <c r="G116" s="236"/>
      <c r="H116" s="236"/>
      <c r="I116" s="31"/>
      <c r="J116" s="31"/>
      <c r="K116" s="31"/>
      <c r="L116" s="4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6.95" customHeight="1">
      <c r="A117" s="31"/>
      <c r="B117" s="32"/>
      <c r="C117" s="31"/>
      <c r="D117" s="31"/>
      <c r="E117" s="31"/>
      <c r="F117" s="31"/>
      <c r="G117" s="31"/>
      <c r="H117" s="31"/>
      <c r="I117" s="31"/>
      <c r="J117" s="31"/>
      <c r="K117" s="31"/>
      <c r="L117" s="4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12" customHeight="1">
      <c r="A118" s="31"/>
      <c r="B118" s="32"/>
      <c r="C118" s="27" t="s">
        <v>20</v>
      </c>
      <c r="D118" s="31"/>
      <c r="E118" s="31"/>
      <c r="F118" s="25" t="str">
        <f>F12</f>
        <v>Buštěhrad</v>
      </c>
      <c r="G118" s="31"/>
      <c r="H118" s="31"/>
      <c r="I118" s="27" t="s">
        <v>22</v>
      </c>
      <c r="J118" s="54"/>
      <c r="K118" s="31"/>
      <c r="L118" s="4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2" customFormat="1" ht="6.95" customHeight="1">
      <c r="A119" s="31"/>
      <c r="B119" s="32"/>
      <c r="C119" s="31"/>
      <c r="D119" s="31"/>
      <c r="E119" s="31"/>
      <c r="F119" s="31"/>
      <c r="G119" s="31"/>
      <c r="H119" s="31"/>
      <c r="I119" s="31"/>
      <c r="J119" s="31"/>
      <c r="K119" s="31"/>
      <c r="L119" s="4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5" s="2" customFormat="1" ht="25.7" customHeight="1">
      <c r="A120" s="31"/>
      <c r="B120" s="32"/>
      <c r="C120" s="27" t="s">
        <v>27</v>
      </c>
      <c r="D120" s="31"/>
      <c r="E120" s="31"/>
      <c r="F120" s="25" t="str">
        <f>E15</f>
        <v>Tenisový klub Tenisek Buštěhrad, z.s.</v>
      </c>
      <c r="G120" s="31"/>
      <c r="H120" s="31"/>
      <c r="I120" s="27" t="s">
        <v>34</v>
      </c>
      <c r="J120" s="29" t="str">
        <f>E21</f>
        <v>Ing. arch P. Pašek, Ing. arch J. Zelenka</v>
      </c>
      <c r="K120" s="31"/>
      <c r="L120" s="4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5" s="2" customFormat="1" ht="15.2" customHeight="1">
      <c r="A121" s="31"/>
      <c r="B121" s="32"/>
      <c r="C121" s="27" t="s">
        <v>32</v>
      </c>
      <c r="D121" s="31"/>
      <c r="E121" s="31"/>
      <c r="F121" s="25" t="str">
        <f>IF(E18="","",E18)</f>
        <v xml:space="preserve"> </v>
      </c>
      <c r="G121" s="31"/>
      <c r="H121" s="31"/>
      <c r="I121" s="27" t="s">
        <v>37</v>
      </c>
      <c r="J121" s="29" t="str">
        <f>E24</f>
        <v xml:space="preserve"> </v>
      </c>
      <c r="K121" s="31"/>
      <c r="L121" s="4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65" s="2" customFormat="1" ht="10.35" customHeight="1">
      <c r="A122" s="31"/>
      <c r="B122" s="32"/>
      <c r="C122" s="31"/>
      <c r="D122" s="31"/>
      <c r="E122" s="31"/>
      <c r="F122" s="31"/>
      <c r="G122" s="31"/>
      <c r="H122" s="31"/>
      <c r="I122" s="31"/>
      <c r="J122" s="31"/>
      <c r="K122" s="31"/>
      <c r="L122" s="4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65" s="11" customFormat="1" ht="29.25" customHeight="1">
      <c r="A123" s="120"/>
      <c r="B123" s="121"/>
      <c r="C123" s="122" t="s">
        <v>121</v>
      </c>
      <c r="D123" s="123" t="s">
        <v>64</v>
      </c>
      <c r="E123" s="123" t="s">
        <v>60</v>
      </c>
      <c r="F123" s="123" t="s">
        <v>61</v>
      </c>
      <c r="G123" s="123" t="s">
        <v>122</v>
      </c>
      <c r="H123" s="123" t="s">
        <v>123</v>
      </c>
      <c r="I123" s="123" t="s">
        <v>124</v>
      </c>
      <c r="J123" s="124" t="s">
        <v>110</v>
      </c>
      <c r="K123" s="125" t="s">
        <v>125</v>
      </c>
      <c r="L123" s="126"/>
      <c r="M123" s="61" t="s">
        <v>1</v>
      </c>
      <c r="N123" s="62" t="s">
        <v>43</v>
      </c>
      <c r="O123" s="62" t="s">
        <v>126</v>
      </c>
      <c r="P123" s="62" t="s">
        <v>127</v>
      </c>
      <c r="Q123" s="62" t="s">
        <v>128</v>
      </c>
      <c r="R123" s="62" t="s">
        <v>129</v>
      </c>
      <c r="S123" s="62" t="s">
        <v>130</v>
      </c>
      <c r="T123" s="63" t="s">
        <v>131</v>
      </c>
      <c r="U123" s="120"/>
      <c r="V123" s="120"/>
      <c r="W123" s="120"/>
      <c r="X123" s="120"/>
      <c r="Y123" s="120"/>
      <c r="Z123" s="120"/>
      <c r="AA123" s="120"/>
      <c r="AB123" s="120"/>
      <c r="AC123" s="120"/>
      <c r="AD123" s="120"/>
      <c r="AE123" s="120"/>
    </row>
    <row r="124" spans="1:65" s="2" customFormat="1" ht="22.9" customHeight="1">
      <c r="A124" s="31"/>
      <c r="B124" s="32"/>
      <c r="C124" s="68" t="s">
        <v>132</v>
      </c>
      <c r="D124" s="31"/>
      <c r="E124" s="31"/>
      <c r="F124" s="31"/>
      <c r="G124" s="31"/>
      <c r="H124" s="31"/>
      <c r="I124" s="31"/>
      <c r="J124" s="127">
        <v>0</v>
      </c>
      <c r="K124" s="31"/>
      <c r="L124" s="32"/>
      <c r="M124" s="64"/>
      <c r="N124" s="55"/>
      <c r="O124" s="65"/>
      <c r="P124" s="128">
        <f>P125+P168</f>
        <v>38.894769999999994</v>
      </c>
      <c r="Q124" s="65"/>
      <c r="R124" s="128">
        <f>R125+R168</f>
        <v>29.127363110000001</v>
      </c>
      <c r="S124" s="65"/>
      <c r="T124" s="129">
        <f>T125+T168</f>
        <v>0</v>
      </c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T124" s="18" t="s">
        <v>78</v>
      </c>
      <c r="AU124" s="18" t="s">
        <v>112</v>
      </c>
      <c r="BK124" s="130">
        <f>BK125+BK168</f>
        <v>0</v>
      </c>
    </row>
    <row r="125" spans="1:65" s="12" customFormat="1" ht="25.9" customHeight="1">
      <c r="B125" s="131"/>
      <c r="D125" s="132" t="s">
        <v>78</v>
      </c>
      <c r="E125" s="133" t="s">
        <v>133</v>
      </c>
      <c r="F125" s="133" t="s">
        <v>134</v>
      </c>
      <c r="J125" s="134">
        <f>BK125</f>
        <v>0</v>
      </c>
      <c r="L125" s="131"/>
      <c r="M125" s="135"/>
      <c r="N125" s="136"/>
      <c r="O125" s="136"/>
      <c r="P125" s="137">
        <f>P126+P144+P159+P162+P165</f>
        <v>38.894769999999994</v>
      </c>
      <c r="Q125" s="136"/>
      <c r="R125" s="137">
        <f>R126+R144+R159+R162+R165</f>
        <v>29.044863110000001</v>
      </c>
      <c r="S125" s="136"/>
      <c r="T125" s="138">
        <f>T126+T144+T159+T162+T165</f>
        <v>0</v>
      </c>
      <c r="AR125" s="132" t="s">
        <v>87</v>
      </c>
      <c r="AT125" s="139" t="s">
        <v>78</v>
      </c>
      <c r="AU125" s="139" t="s">
        <v>79</v>
      </c>
      <c r="AY125" s="132" t="s">
        <v>135</v>
      </c>
      <c r="BK125" s="140">
        <f>BK126+BK144+BK159+BK162+BK165</f>
        <v>0</v>
      </c>
    </row>
    <row r="126" spans="1:65" s="12" customFormat="1" ht="22.9" customHeight="1">
      <c r="B126" s="131"/>
      <c r="D126" s="132" t="s">
        <v>78</v>
      </c>
      <c r="E126" s="141" t="s">
        <v>87</v>
      </c>
      <c r="F126" s="141" t="s">
        <v>136</v>
      </c>
      <c r="J126" s="142">
        <f>BK126</f>
        <v>0</v>
      </c>
      <c r="L126" s="131"/>
      <c r="M126" s="135"/>
      <c r="N126" s="136"/>
      <c r="O126" s="136"/>
      <c r="P126" s="137">
        <f>SUM(P127:P143)</f>
        <v>10.937413999999999</v>
      </c>
      <c r="Q126" s="136"/>
      <c r="R126" s="137">
        <f>SUM(R127:R143)</f>
        <v>0</v>
      </c>
      <c r="S126" s="136"/>
      <c r="T126" s="138">
        <f>SUM(T127:T143)</f>
        <v>0</v>
      </c>
      <c r="AR126" s="132" t="s">
        <v>87</v>
      </c>
      <c r="AT126" s="139" t="s">
        <v>78</v>
      </c>
      <c r="AU126" s="139" t="s">
        <v>87</v>
      </c>
      <c r="AY126" s="132" t="s">
        <v>135</v>
      </c>
      <c r="BK126" s="140">
        <f>SUM(BK127:BK143)</f>
        <v>0</v>
      </c>
    </row>
    <row r="127" spans="1:65" s="2" customFormat="1" ht="21.75" customHeight="1">
      <c r="A127" s="31"/>
      <c r="B127" s="143"/>
      <c r="C127" s="144" t="s">
        <v>87</v>
      </c>
      <c r="D127" s="144" t="s">
        <v>137</v>
      </c>
      <c r="E127" s="145" t="s">
        <v>138</v>
      </c>
      <c r="F127" s="146" t="s">
        <v>139</v>
      </c>
      <c r="G127" s="147" t="s">
        <v>140</v>
      </c>
      <c r="H127" s="148">
        <v>5.7750000000000004</v>
      </c>
      <c r="I127" s="149">
        <v>0</v>
      </c>
      <c r="J127" s="149">
        <f>ROUND(I127*H127,2)</f>
        <v>0</v>
      </c>
      <c r="K127" s="150"/>
      <c r="L127" s="32"/>
      <c r="M127" s="151" t="s">
        <v>1</v>
      </c>
      <c r="N127" s="152" t="s">
        <v>44</v>
      </c>
      <c r="O127" s="153">
        <v>0.11600000000000001</v>
      </c>
      <c r="P127" s="153">
        <f>O127*H127</f>
        <v>0.66990000000000005</v>
      </c>
      <c r="Q127" s="153">
        <v>0</v>
      </c>
      <c r="R127" s="153">
        <f>Q127*H127</f>
        <v>0</v>
      </c>
      <c r="S127" s="153">
        <v>0</v>
      </c>
      <c r="T127" s="154">
        <f>S127*H127</f>
        <v>0</v>
      </c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R127" s="155" t="s">
        <v>141</v>
      </c>
      <c r="AT127" s="155" t="s">
        <v>137</v>
      </c>
      <c r="AU127" s="155" t="s">
        <v>89</v>
      </c>
      <c r="AY127" s="18" t="s">
        <v>135</v>
      </c>
      <c r="BE127" s="156">
        <f>IF(N127="základní",J127,0)</f>
        <v>0</v>
      </c>
      <c r="BF127" s="156">
        <f>IF(N127="snížená",J127,0)</f>
        <v>0</v>
      </c>
      <c r="BG127" s="156">
        <f>IF(N127="zákl. přenesená",J127,0)</f>
        <v>0</v>
      </c>
      <c r="BH127" s="156">
        <f>IF(N127="sníž. přenesená",J127,0)</f>
        <v>0</v>
      </c>
      <c r="BI127" s="156">
        <f>IF(N127="nulová",J127,0)</f>
        <v>0</v>
      </c>
      <c r="BJ127" s="18" t="s">
        <v>87</v>
      </c>
      <c r="BK127" s="156">
        <f>ROUND(I127*H127,2)</f>
        <v>0</v>
      </c>
      <c r="BL127" s="18" t="s">
        <v>141</v>
      </c>
      <c r="BM127" s="155" t="s">
        <v>319</v>
      </c>
    </row>
    <row r="128" spans="1:65" s="2" customFormat="1">
      <c r="A128" s="31"/>
      <c r="B128" s="32"/>
      <c r="C128" s="31"/>
      <c r="D128" s="157" t="s">
        <v>143</v>
      </c>
      <c r="E128" s="31"/>
      <c r="F128" s="158" t="s">
        <v>144</v>
      </c>
      <c r="G128" s="31"/>
      <c r="H128" s="31"/>
      <c r="I128" s="31"/>
      <c r="J128" s="31"/>
      <c r="K128" s="31"/>
      <c r="L128" s="32"/>
      <c r="M128" s="159"/>
      <c r="N128" s="160"/>
      <c r="O128" s="57"/>
      <c r="P128" s="57"/>
      <c r="Q128" s="57"/>
      <c r="R128" s="57"/>
      <c r="S128" s="57"/>
      <c r="T128" s="58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T128" s="18" t="s">
        <v>143</v>
      </c>
      <c r="AU128" s="18" t="s">
        <v>89</v>
      </c>
    </row>
    <row r="129" spans="1:65" s="14" customFormat="1">
      <c r="B129" s="168"/>
      <c r="D129" s="157" t="s">
        <v>145</v>
      </c>
      <c r="E129" s="169" t="s">
        <v>1</v>
      </c>
      <c r="F129" s="170" t="s">
        <v>320</v>
      </c>
      <c r="H129" s="169" t="s">
        <v>1</v>
      </c>
      <c r="L129" s="168"/>
      <c r="M129" s="171"/>
      <c r="N129" s="172"/>
      <c r="O129" s="172"/>
      <c r="P129" s="172"/>
      <c r="Q129" s="172"/>
      <c r="R129" s="172"/>
      <c r="S129" s="172"/>
      <c r="T129" s="173"/>
      <c r="AT129" s="169" t="s">
        <v>145</v>
      </c>
      <c r="AU129" s="169" t="s">
        <v>89</v>
      </c>
      <c r="AV129" s="14" t="s">
        <v>87</v>
      </c>
      <c r="AW129" s="14" t="s">
        <v>36</v>
      </c>
      <c r="AX129" s="14" t="s">
        <v>79</v>
      </c>
      <c r="AY129" s="169" t="s">
        <v>135</v>
      </c>
    </row>
    <row r="130" spans="1:65" s="13" customFormat="1">
      <c r="B130" s="161"/>
      <c r="D130" s="157" t="s">
        <v>145</v>
      </c>
      <c r="E130" s="162" t="s">
        <v>1</v>
      </c>
      <c r="F130" s="163" t="s">
        <v>321</v>
      </c>
      <c r="H130" s="164">
        <v>5.7750000000000004</v>
      </c>
      <c r="L130" s="161"/>
      <c r="M130" s="165"/>
      <c r="N130" s="166"/>
      <c r="O130" s="166"/>
      <c r="P130" s="166"/>
      <c r="Q130" s="166"/>
      <c r="R130" s="166"/>
      <c r="S130" s="166"/>
      <c r="T130" s="167"/>
      <c r="AT130" s="162" t="s">
        <v>145</v>
      </c>
      <c r="AU130" s="162" t="s">
        <v>89</v>
      </c>
      <c r="AV130" s="13" t="s">
        <v>89</v>
      </c>
      <c r="AW130" s="13" t="s">
        <v>36</v>
      </c>
      <c r="AX130" s="13" t="s">
        <v>87</v>
      </c>
      <c r="AY130" s="162" t="s">
        <v>135</v>
      </c>
    </row>
    <row r="131" spans="1:65" s="2" customFormat="1" ht="33" customHeight="1">
      <c r="A131" s="31"/>
      <c r="B131" s="143"/>
      <c r="C131" s="144" t="s">
        <v>89</v>
      </c>
      <c r="D131" s="144" t="s">
        <v>137</v>
      </c>
      <c r="E131" s="145" t="s">
        <v>322</v>
      </c>
      <c r="F131" s="146" t="s">
        <v>323</v>
      </c>
      <c r="G131" s="147" t="s">
        <v>140</v>
      </c>
      <c r="H131" s="148">
        <v>5.3120000000000003</v>
      </c>
      <c r="I131" s="149">
        <v>0</v>
      </c>
      <c r="J131" s="149">
        <f>ROUND(I131*H131,2)</f>
        <v>0</v>
      </c>
      <c r="K131" s="150"/>
      <c r="L131" s="32"/>
      <c r="M131" s="151" t="s">
        <v>1</v>
      </c>
      <c r="N131" s="152" t="s">
        <v>44</v>
      </c>
      <c r="O131" s="153">
        <v>1.72</v>
      </c>
      <c r="P131" s="153">
        <f>O131*H131</f>
        <v>9.1366399999999999</v>
      </c>
      <c r="Q131" s="153">
        <v>0</v>
      </c>
      <c r="R131" s="153">
        <f>Q131*H131</f>
        <v>0</v>
      </c>
      <c r="S131" s="153">
        <v>0</v>
      </c>
      <c r="T131" s="154">
        <f>S131*H131</f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155" t="s">
        <v>141</v>
      </c>
      <c r="AT131" s="155" t="s">
        <v>137</v>
      </c>
      <c r="AU131" s="155" t="s">
        <v>89</v>
      </c>
      <c r="AY131" s="18" t="s">
        <v>135</v>
      </c>
      <c r="BE131" s="156">
        <f>IF(N131="základní",J131,0)</f>
        <v>0</v>
      </c>
      <c r="BF131" s="156">
        <f>IF(N131="snížená",J131,0)</f>
        <v>0</v>
      </c>
      <c r="BG131" s="156">
        <f>IF(N131="zákl. přenesená",J131,0)</f>
        <v>0</v>
      </c>
      <c r="BH131" s="156">
        <f>IF(N131="sníž. přenesená",J131,0)</f>
        <v>0</v>
      </c>
      <c r="BI131" s="156">
        <f>IF(N131="nulová",J131,0)</f>
        <v>0</v>
      </c>
      <c r="BJ131" s="18" t="s">
        <v>87</v>
      </c>
      <c r="BK131" s="156">
        <f>ROUND(I131*H131,2)</f>
        <v>0</v>
      </c>
      <c r="BL131" s="18" t="s">
        <v>141</v>
      </c>
      <c r="BM131" s="155" t="s">
        <v>324</v>
      </c>
    </row>
    <row r="132" spans="1:65" s="2" customFormat="1" ht="29.25">
      <c r="A132" s="31"/>
      <c r="B132" s="32"/>
      <c r="C132" s="31"/>
      <c r="D132" s="157" t="s">
        <v>143</v>
      </c>
      <c r="E132" s="31"/>
      <c r="F132" s="158" t="s">
        <v>325</v>
      </c>
      <c r="G132" s="31"/>
      <c r="H132" s="31"/>
      <c r="I132" s="31"/>
      <c r="J132" s="31"/>
      <c r="K132" s="31"/>
      <c r="L132" s="32"/>
      <c r="M132" s="159"/>
      <c r="N132" s="160"/>
      <c r="O132" s="57"/>
      <c r="P132" s="57"/>
      <c r="Q132" s="57"/>
      <c r="R132" s="57"/>
      <c r="S132" s="57"/>
      <c r="T132" s="58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T132" s="18" t="s">
        <v>143</v>
      </c>
      <c r="AU132" s="18" t="s">
        <v>89</v>
      </c>
    </row>
    <row r="133" spans="1:65" s="13" customFormat="1">
      <c r="B133" s="161"/>
      <c r="D133" s="157" t="s">
        <v>145</v>
      </c>
      <c r="E133" s="162" t="s">
        <v>1</v>
      </c>
      <c r="F133" s="163" t="s">
        <v>326</v>
      </c>
      <c r="H133" s="164">
        <v>5.3120000000000003</v>
      </c>
      <c r="L133" s="161"/>
      <c r="M133" s="165"/>
      <c r="N133" s="166"/>
      <c r="O133" s="166"/>
      <c r="P133" s="166"/>
      <c r="Q133" s="166"/>
      <c r="R133" s="166"/>
      <c r="S133" s="166"/>
      <c r="T133" s="167"/>
      <c r="AT133" s="162" t="s">
        <v>145</v>
      </c>
      <c r="AU133" s="162" t="s">
        <v>89</v>
      </c>
      <c r="AV133" s="13" t="s">
        <v>89</v>
      </c>
      <c r="AW133" s="13" t="s">
        <v>36</v>
      </c>
      <c r="AX133" s="13" t="s">
        <v>87</v>
      </c>
      <c r="AY133" s="162" t="s">
        <v>135</v>
      </c>
    </row>
    <row r="134" spans="1:65" s="2" customFormat="1" ht="33" customHeight="1">
      <c r="A134" s="31"/>
      <c r="B134" s="143"/>
      <c r="C134" s="144" t="s">
        <v>152</v>
      </c>
      <c r="D134" s="144" t="s">
        <v>137</v>
      </c>
      <c r="E134" s="145" t="s">
        <v>165</v>
      </c>
      <c r="F134" s="146" t="s">
        <v>166</v>
      </c>
      <c r="G134" s="147" t="s">
        <v>140</v>
      </c>
      <c r="H134" s="148">
        <v>11.087</v>
      </c>
      <c r="I134" s="149">
        <v>0</v>
      </c>
      <c r="J134" s="149">
        <f>ROUND(I134*H134,2)</f>
        <v>0</v>
      </c>
      <c r="K134" s="150"/>
      <c r="L134" s="32"/>
      <c r="M134" s="151" t="s">
        <v>1</v>
      </c>
      <c r="N134" s="152" t="s">
        <v>44</v>
      </c>
      <c r="O134" s="153">
        <v>8.6999999999999994E-2</v>
      </c>
      <c r="P134" s="153">
        <f>O134*H134</f>
        <v>0.9645689999999999</v>
      </c>
      <c r="Q134" s="153">
        <v>0</v>
      </c>
      <c r="R134" s="153">
        <f>Q134*H134</f>
        <v>0</v>
      </c>
      <c r="S134" s="153">
        <v>0</v>
      </c>
      <c r="T134" s="154">
        <f>S134*H134</f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55" t="s">
        <v>141</v>
      </c>
      <c r="AT134" s="155" t="s">
        <v>137</v>
      </c>
      <c r="AU134" s="155" t="s">
        <v>89</v>
      </c>
      <c r="AY134" s="18" t="s">
        <v>135</v>
      </c>
      <c r="BE134" s="156">
        <f>IF(N134="základní",J134,0)</f>
        <v>0</v>
      </c>
      <c r="BF134" s="156">
        <f>IF(N134="snížená",J134,0)</f>
        <v>0</v>
      </c>
      <c r="BG134" s="156">
        <f>IF(N134="zákl. přenesená",J134,0)</f>
        <v>0</v>
      </c>
      <c r="BH134" s="156">
        <f>IF(N134="sníž. přenesená",J134,0)</f>
        <v>0</v>
      </c>
      <c r="BI134" s="156">
        <f>IF(N134="nulová",J134,0)</f>
        <v>0</v>
      </c>
      <c r="BJ134" s="18" t="s">
        <v>87</v>
      </c>
      <c r="BK134" s="156">
        <f>ROUND(I134*H134,2)</f>
        <v>0</v>
      </c>
      <c r="BL134" s="18" t="s">
        <v>141</v>
      </c>
      <c r="BM134" s="155" t="s">
        <v>327</v>
      </c>
    </row>
    <row r="135" spans="1:65" s="2" customFormat="1" ht="39">
      <c r="A135" s="31"/>
      <c r="B135" s="32"/>
      <c r="C135" s="31"/>
      <c r="D135" s="157" t="s">
        <v>143</v>
      </c>
      <c r="E135" s="31"/>
      <c r="F135" s="158" t="s">
        <v>168</v>
      </c>
      <c r="G135" s="31"/>
      <c r="H135" s="31"/>
      <c r="I135" s="31"/>
      <c r="J135" s="31"/>
      <c r="K135" s="31"/>
      <c r="L135" s="32"/>
      <c r="M135" s="159"/>
      <c r="N135" s="160"/>
      <c r="O135" s="57"/>
      <c r="P135" s="57"/>
      <c r="Q135" s="57"/>
      <c r="R135" s="57"/>
      <c r="S135" s="57"/>
      <c r="T135" s="58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T135" s="18" t="s">
        <v>143</v>
      </c>
      <c r="AU135" s="18" t="s">
        <v>89</v>
      </c>
    </row>
    <row r="136" spans="1:65" s="13" customFormat="1">
      <c r="B136" s="161"/>
      <c r="D136" s="157" t="s">
        <v>145</v>
      </c>
      <c r="E136" s="162" t="s">
        <v>1</v>
      </c>
      <c r="F136" s="163" t="s">
        <v>328</v>
      </c>
      <c r="H136" s="164">
        <v>5.7750000000000004</v>
      </c>
      <c r="L136" s="161"/>
      <c r="M136" s="165"/>
      <c r="N136" s="166"/>
      <c r="O136" s="166"/>
      <c r="P136" s="166"/>
      <c r="Q136" s="166"/>
      <c r="R136" s="166"/>
      <c r="S136" s="166"/>
      <c r="T136" s="167"/>
      <c r="AT136" s="162" t="s">
        <v>145</v>
      </c>
      <c r="AU136" s="162" t="s">
        <v>89</v>
      </c>
      <c r="AV136" s="13" t="s">
        <v>89</v>
      </c>
      <c r="AW136" s="13" t="s">
        <v>36</v>
      </c>
      <c r="AX136" s="13" t="s">
        <v>79</v>
      </c>
      <c r="AY136" s="162" t="s">
        <v>135</v>
      </c>
    </row>
    <row r="137" spans="1:65" s="13" customFormat="1">
      <c r="B137" s="161"/>
      <c r="D137" s="157" t="s">
        <v>145</v>
      </c>
      <c r="E137" s="162" t="s">
        <v>1</v>
      </c>
      <c r="F137" s="163" t="s">
        <v>329</v>
      </c>
      <c r="H137" s="164">
        <v>5.3120000000000003</v>
      </c>
      <c r="L137" s="161"/>
      <c r="M137" s="165"/>
      <c r="N137" s="166"/>
      <c r="O137" s="166"/>
      <c r="P137" s="166"/>
      <c r="Q137" s="166"/>
      <c r="R137" s="166"/>
      <c r="S137" s="166"/>
      <c r="T137" s="167"/>
      <c r="AT137" s="162" t="s">
        <v>145</v>
      </c>
      <c r="AU137" s="162" t="s">
        <v>89</v>
      </c>
      <c r="AV137" s="13" t="s">
        <v>89</v>
      </c>
      <c r="AW137" s="13" t="s">
        <v>36</v>
      </c>
      <c r="AX137" s="13" t="s">
        <v>79</v>
      </c>
      <c r="AY137" s="162" t="s">
        <v>135</v>
      </c>
    </row>
    <row r="138" spans="1:65" s="16" customFormat="1">
      <c r="B138" s="181"/>
      <c r="D138" s="157" t="s">
        <v>145</v>
      </c>
      <c r="E138" s="182" t="s">
        <v>1</v>
      </c>
      <c r="F138" s="183" t="s">
        <v>164</v>
      </c>
      <c r="H138" s="184">
        <v>11.087</v>
      </c>
      <c r="L138" s="181"/>
      <c r="M138" s="185"/>
      <c r="N138" s="186"/>
      <c r="O138" s="186"/>
      <c r="P138" s="186"/>
      <c r="Q138" s="186"/>
      <c r="R138" s="186"/>
      <c r="S138" s="186"/>
      <c r="T138" s="187"/>
      <c r="AT138" s="182" t="s">
        <v>145</v>
      </c>
      <c r="AU138" s="182" t="s">
        <v>89</v>
      </c>
      <c r="AV138" s="16" t="s">
        <v>141</v>
      </c>
      <c r="AW138" s="16" t="s">
        <v>36</v>
      </c>
      <c r="AX138" s="16" t="s">
        <v>87</v>
      </c>
      <c r="AY138" s="182" t="s">
        <v>135</v>
      </c>
    </row>
    <row r="139" spans="1:65" s="2" customFormat="1" ht="33" customHeight="1">
      <c r="A139" s="31"/>
      <c r="B139" s="143"/>
      <c r="C139" s="144" t="s">
        <v>141</v>
      </c>
      <c r="D139" s="144" t="s">
        <v>137</v>
      </c>
      <c r="E139" s="145" t="s">
        <v>175</v>
      </c>
      <c r="F139" s="146" t="s">
        <v>176</v>
      </c>
      <c r="G139" s="147" t="s">
        <v>140</v>
      </c>
      <c r="H139" s="148">
        <v>33.261000000000003</v>
      </c>
      <c r="I139" s="149">
        <v>0</v>
      </c>
      <c r="J139" s="149">
        <f>ROUND(I139*H139,2)</f>
        <v>0</v>
      </c>
      <c r="K139" s="150"/>
      <c r="L139" s="32"/>
      <c r="M139" s="151" t="s">
        <v>1</v>
      </c>
      <c r="N139" s="152" t="s">
        <v>44</v>
      </c>
      <c r="O139" s="153">
        <v>5.0000000000000001E-3</v>
      </c>
      <c r="P139" s="153">
        <f>O139*H139</f>
        <v>0.16630500000000001</v>
      </c>
      <c r="Q139" s="153">
        <v>0</v>
      </c>
      <c r="R139" s="153">
        <f>Q139*H139</f>
        <v>0</v>
      </c>
      <c r="S139" s="153">
        <v>0</v>
      </c>
      <c r="T139" s="154">
        <f>S139*H139</f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55" t="s">
        <v>141</v>
      </c>
      <c r="AT139" s="155" t="s">
        <v>137</v>
      </c>
      <c r="AU139" s="155" t="s">
        <v>89</v>
      </c>
      <c r="AY139" s="18" t="s">
        <v>135</v>
      </c>
      <c r="BE139" s="156">
        <f>IF(N139="základní",J139,0)</f>
        <v>0</v>
      </c>
      <c r="BF139" s="156">
        <f>IF(N139="snížená",J139,0)</f>
        <v>0</v>
      </c>
      <c r="BG139" s="156">
        <f>IF(N139="zákl. přenesená",J139,0)</f>
        <v>0</v>
      </c>
      <c r="BH139" s="156">
        <f>IF(N139="sníž. přenesená",J139,0)</f>
        <v>0</v>
      </c>
      <c r="BI139" s="156">
        <f>IF(N139="nulová",J139,0)</f>
        <v>0</v>
      </c>
      <c r="BJ139" s="18" t="s">
        <v>87</v>
      </c>
      <c r="BK139" s="156">
        <f>ROUND(I139*H139,2)</f>
        <v>0</v>
      </c>
      <c r="BL139" s="18" t="s">
        <v>141</v>
      </c>
      <c r="BM139" s="155" t="s">
        <v>330</v>
      </c>
    </row>
    <row r="140" spans="1:65" s="2" customFormat="1" ht="48.75">
      <c r="A140" s="31"/>
      <c r="B140" s="32"/>
      <c r="C140" s="31"/>
      <c r="D140" s="157" t="s">
        <v>143</v>
      </c>
      <c r="E140" s="31"/>
      <c r="F140" s="158" t="s">
        <v>178</v>
      </c>
      <c r="G140" s="31"/>
      <c r="H140" s="31"/>
      <c r="I140" s="31"/>
      <c r="J140" s="31"/>
      <c r="K140" s="31"/>
      <c r="L140" s="32"/>
      <c r="M140" s="159"/>
      <c r="N140" s="160"/>
      <c r="O140" s="57"/>
      <c r="P140" s="57"/>
      <c r="Q140" s="57"/>
      <c r="R140" s="57"/>
      <c r="S140" s="57"/>
      <c r="T140" s="58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T140" s="18" t="s">
        <v>143</v>
      </c>
      <c r="AU140" s="18" t="s">
        <v>89</v>
      </c>
    </row>
    <row r="141" spans="1:65" s="13" customFormat="1">
      <c r="B141" s="161"/>
      <c r="D141" s="157" t="s">
        <v>145</v>
      </c>
      <c r="E141" s="162" t="s">
        <v>1</v>
      </c>
      <c r="F141" s="163" t="s">
        <v>331</v>
      </c>
      <c r="H141" s="164">
        <v>33.261000000000003</v>
      </c>
      <c r="L141" s="161"/>
      <c r="M141" s="165"/>
      <c r="N141" s="166"/>
      <c r="O141" s="166"/>
      <c r="P141" s="166"/>
      <c r="Q141" s="166"/>
      <c r="R141" s="166"/>
      <c r="S141" s="166"/>
      <c r="T141" s="167"/>
      <c r="AT141" s="162" t="s">
        <v>145</v>
      </c>
      <c r="AU141" s="162" t="s">
        <v>89</v>
      </c>
      <c r="AV141" s="13" t="s">
        <v>89</v>
      </c>
      <c r="AW141" s="13" t="s">
        <v>36</v>
      </c>
      <c r="AX141" s="13" t="s">
        <v>87</v>
      </c>
      <c r="AY141" s="162" t="s">
        <v>135</v>
      </c>
    </row>
    <row r="142" spans="1:65" s="2" customFormat="1" ht="21.75" customHeight="1">
      <c r="A142" s="31"/>
      <c r="B142" s="143"/>
      <c r="C142" s="144" t="s">
        <v>174</v>
      </c>
      <c r="D142" s="144" t="s">
        <v>137</v>
      </c>
      <c r="E142" s="145" t="s">
        <v>181</v>
      </c>
      <c r="F142" s="146" t="s">
        <v>182</v>
      </c>
      <c r="G142" s="147" t="s">
        <v>183</v>
      </c>
      <c r="H142" s="148">
        <v>11.087</v>
      </c>
      <c r="I142" s="149">
        <v>0</v>
      </c>
      <c r="J142" s="149">
        <f>ROUND(I142*H142,2)</f>
        <v>0</v>
      </c>
      <c r="K142" s="150"/>
      <c r="L142" s="32"/>
      <c r="M142" s="151" t="s">
        <v>1</v>
      </c>
      <c r="N142" s="152" t="s">
        <v>44</v>
      </c>
      <c r="O142" s="153">
        <v>0</v>
      </c>
      <c r="P142" s="153">
        <f>O142*H142</f>
        <v>0</v>
      </c>
      <c r="Q142" s="153">
        <v>0</v>
      </c>
      <c r="R142" s="153">
        <f>Q142*H142</f>
        <v>0</v>
      </c>
      <c r="S142" s="153">
        <v>0</v>
      </c>
      <c r="T142" s="154">
        <f>S142*H142</f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55" t="s">
        <v>141</v>
      </c>
      <c r="AT142" s="155" t="s">
        <v>137</v>
      </c>
      <c r="AU142" s="155" t="s">
        <v>89</v>
      </c>
      <c r="AY142" s="18" t="s">
        <v>135</v>
      </c>
      <c r="BE142" s="156">
        <f>IF(N142="základní",J142,0)</f>
        <v>0</v>
      </c>
      <c r="BF142" s="156">
        <f>IF(N142="snížená",J142,0)</f>
        <v>0</v>
      </c>
      <c r="BG142" s="156">
        <f>IF(N142="zákl. přenesená",J142,0)</f>
        <v>0</v>
      </c>
      <c r="BH142" s="156">
        <f>IF(N142="sníž. přenesená",J142,0)</f>
        <v>0</v>
      </c>
      <c r="BI142" s="156">
        <f>IF(N142="nulová",J142,0)</f>
        <v>0</v>
      </c>
      <c r="BJ142" s="18" t="s">
        <v>87</v>
      </c>
      <c r="BK142" s="156">
        <f>ROUND(I142*H142,2)</f>
        <v>0</v>
      </c>
      <c r="BL142" s="18" t="s">
        <v>141</v>
      </c>
      <c r="BM142" s="155" t="s">
        <v>332</v>
      </c>
    </row>
    <row r="143" spans="1:65" s="2" customFormat="1">
      <c r="A143" s="31"/>
      <c r="B143" s="32"/>
      <c r="C143" s="31"/>
      <c r="D143" s="157" t="s">
        <v>143</v>
      </c>
      <c r="E143" s="31"/>
      <c r="F143" s="158" t="s">
        <v>182</v>
      </c>
      <c r="G143" s="31"/>
      <c r="H143" s="31"/>
      <c r="I143" s="31"/>
      <c r="J143" s="31"/>
      <c r="K143" s="31"/>
      <c r="L143" s="32"/>
      <c r="M143" s="159"/>
      <c r="N143" s="160"/>
      <c r="O143" s="57"/>
      <c r="P143" s="57"/>
      <c r="Q143" s="57"/>
      <c r="R143" s="57"/>
      <c r="S143" s="57"/>
      <c r="T143" s="58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T143" s="18" t="s">
        <v>143</v>
      </c>
      <c r="AU143" s="18" t="s">
        <v>89</v>
      </c>
    </row>
    <row r="144" spans="1:65" s="12" customFormat="1" ht="22.9" customHeight="1">
      <c r="B144" s="131"/>
      <c r="D144" s="132" t="s">
        <v>78</v>
      </c>
      <c r="E144" s="141" t="s">
        <v>89</v>
      </c>
      <c r="F144" s="141" t="s">
        <v>201</v>
      </c>
      <c r="J144" s="142">
        <f>BK144</f>
        <v>0</v>
      </c>
      <c r="L144" s="131"/>
      <c r="M144" s="135"/>
      <c r="N144" s="136"/>
      <c r="O144" s="136"/>
      <c r="P144" s="137">
        <f>SUM(P145:P158)</f>
        <v>7.572991</v>
      </c>
      <c r="Q144" s="136"/>
      <c r="R144" s="137">
        <f>SUM(R145:R158)</f>
        <v>19.044863110000001</v>
      </c>
      <c r="S144" s="136"/>
      <c r="T144" s="138">
        <f>SUM(T145:T158)</f>
        <v>0</v>
      </c>
      <c r="AR144" s="132" t="s">
        <v>87</v>
      </c>
      <c r="AT144" s="139" t="s">
        <v>78</v>
      </c>
      <c r="AU144" s="139" t="s">
        <v>87</v>
      </c>
      <c r="AY144" s="132" t="s">
        <v>135</v>
      </c>
      <c r="BK144" s="140">
        <f>SUM(BK145:BK158)</f>
        <v>0</v>
      </c>
    </row>
    <row r="145" spans="1:65" s="2" customFormat="1" ht="21.75" customHeight="1">
      <c r="A145" s="31"/>
      <c r="B145" s="143"/>
      <c r="C145" s="144" t="s">
        <v>180</v>
      </c>
      <c r="D145" s="144" t="s">
        <v>137</v>
      </c>
      <c r="E145" s="145" t="s">
        <v>333</v>
      </c>
      <c r="F145" s="146" t="s">
        <v>334</v>
      </c>
      <c r="G145" s="147" t="s">
        <v>140</v>
      </c>
      <c r="H145" s="148">
        <v>2.4169999999999998</v>
      </c>
      <c r="I145" s="149">
        <v>0</v>
      </c>
      <c r="J145" s="149">
        <f>ROUND(I145*H145,2)</f>
        <v>0</v>
      </c>
      <c r="K145" s="150"/>
      <c r="L145" s="32"/>
      <c r="M145" s="151" t="s">
        <v>1</v>
      </c>
      <c r="N145" s="152" t="s">
        <v>44</v>
      </c>
      <c r="O145" s="153">
        <v>0.629</v>
      </c>
      <c r="P145" s="153">
        <f>O145*H145</f>
        <v>1.5202929999999999</v>
      </c>
      <c r="Q145" s="153">
        <v>2.45329</v>
      </c>
      <c r="R145" s="153">
        <f>Q145*H145</f>
        <v>5.9296019299999996</v>
      </c>
      <c r="S145" s="153">
        <v>0</v>
      </c>
      <c r="T145" s="154">
        <f>S145*H145</f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55" t="s">
        <v>141</v>
      </c>
      <c r="AT145" s="155" t="s">
        <v>137</v>
      </c>
      <c r="AU145" s="155" t="s">
        <v>89</v>
      </c>
      <c r="AY145" s="18" t="s">
        <v>135</v>
      </c>
      <c r="BE145" s="156">
        <f>IF(N145="základní",J145,0)</f>
        <v>0</v>
      </c>
      <c r="BF145" s="156">
        <f>IF(N145="snížená",J145,0)</f>
        <v>0</v>
      </c>
      <c r="BG145" s="156">
        <f>IF(N145="zákl. přenesená",J145,0)</f>
        <v>0</v>
      </c>
      <c r="BH145" s="156">
        <f>IF(N145="sníž. přenesená",J145,0)</f>
        <v>0</v>
      </c>
      <c r="BI145" s="156">
        <f>IF(N145="nulová",J145,0)</f>
        <v>0</v>
      </c>
      <c r="BJ145" s="18" t="s">
        <v>87</v>
      </c>
      <c r="BK145" s="156">
        <f>ROUND(I145*H145,2)</f>
        <v>0</v>
      </c>
      <c r="BL145" s="18" t="s">
        <v>141</v>
      </c>
      <c r="BM145" s="155" t="s">
        <v>335</v>
      </c>
    </row>
    <row r="146" spans="1:65" s="2" customFormat="1" ht="19.5">
      <c r="A146" s="31"/>
      <c r="B146" s="32"/>
      <c r="C146" s="31"/>
      <c r="D146" s="157" t="s">
        <v>143</v>
      </c>
      <c r="E146" s="31"/>
      <c r="F146" s="158" t="s">
        <v>336</v>
      </c>
      <c r="G146" s="31"/>
      <c r="H146" s="31"/>
      <c r="I146" s="31"/>
      <c r="J146" s="31"/>
      <c r="K146" s="31"/>
      <c r="L146" s="32"/>
      <c r="M146" s="159"/>
      <c r="N146" s="160"/>
      <c r="O146" s="57"/>
      <c r="P146" s="57"/>
      <c r="Q146" s="57"/>
      <c r="R146" s="57"/>
      <c r="S146" s="57"/>
      <c r="T146" s="58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T146" s="18" t="s">
        <v>143</v>
      </c>
      <c r="AU146" s="18" t="s">
        <v>89</v>
      </c>
    </row>
    <row r="147" spans="1:65" s="13" customFormat="1">
      <c r="B147" s="161"/>
      <c r="D147" s="157" t="s">
        <v>145</v>
      </c>
      <c r="E147" s="162" t="s">
        <v>1</v>
      </c>
      <c r="F147" s="163" t="s">
        <v>337</v>
      </c>
      <c r="H147" s="164">
        <v>2.4169999999999998</v>
      </c>
      <c r="L147" s="161"/>
      <c r="M147" s="165"/>
      <c r="N147" s="166"/>
      <c r="O147" s="166"/>
      <c r="P147" s="166"/>
      <c r="Q147" s="166"/>
      <c r="R147" s="166"/>
      <c r="S147" s="166"/>
      <c r="T147" s="167"/>
      <c r="AT147" s="162" t="s">
        <v>145</v>
      </c>
      <c r="AU147" s="162" t="s">
        <v>89</v>
      </c>
      <c r="AV147" s="13" t="s">
        <v>89</v>
      </c>
      <c r="AW147" s="13" t="s">
        <v>36</v>
      </c>
      <c r="AX147" s="13" t="s">
        <v>87</v>
      </c>
      <c r="AY147" s="162" t="s">
        <v>135</v>
      </c>
    </row>
    <row r="148" spans="1:65" s="2" customFormat="1" ht="16.5" customHeight="1">
      <c r="A148" s="31"/>
      <c r="B148" s="143"/>
      <c r="C148" s="144" t="s">
        <v>186</v>
      </c>
      <c r="D148" s="144" t="s">
        <v>137</v>
      </c>
      <c r="E148" s="145" t="s">
        <v>338</v>
      </c>
      <c r="F148" s="146" t="s">
        <v>339</v>
      </c>
      <c r="G148" s="147" t="s">
        <v>189</v>
      </c>
      <c r="H148" s="148">
        <v>3.64</v>
      </c>
      <c r="I148" s="149">
        <v>0</v>
      </c>
      <c r="J148" s="149">
        <f>ROUND(I148*H148,2)</f>
        <v>0</v>
      </c>
      <c r="K148" s="150"/>
      <c r="L148" s="32"/>
      <c r="M148" s="151" t="s">
        <v>1</v>
      </c>
      <c r="N148" s="152" t="s">
        <v>44</v>
      </c>
      <c r="O148" s="153">
        <v>0.3</v>
      </c>
      <c r="P148" s="153">
        <f>O148*H148</f>
        <v>1.0920000000000001</v>
      </c>
      <c r="Q148" s="153">
        <v>2.47E-3</v>
      </c>
      <c r="R148" s="153">
        <f>Q148*H148</f>
        <v>8.9908000000000002E-3</v>
      </c>
      <c r="S148" s="153">
        <v>0</v>
      </c>
      <c r="T148" s="154">
        <f>S148*H148</f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55" t="s">
        <v>141</v>
      </c>
      <c r="AT148" s="155" t="s">
        <v>137</v>
      </c>
      <c r="AU148" s="155" t="s">
        <v>89</v>
      </c>
      <c r="AY148" s="18" t="s">
        <v>135</v>
      </c>
      <c r="BE148" s="156">
        <f>IF(N148="základní",J148,0)</f>
        <v>0</v>
      </c>
      <c r="BF148" s="156">
        <f>IF(N148="snížená",J148,0)</f>
        <v>0</v>
      </c>
      <c r="BG148" s="156">
        <f>IF(N148="zákl. přenesená",J148,0)</f>
        <v>0</v>
      </c>
      <c r="BH148" s="156">
        <f>IF(N148="sníž. přenesená",J148,0)</f>
        <v>0</v>
      </c>
      <c r="BI148" s="156">
        <f>IF(N148="nulová",J148,0)</f>
        <v>0</v>
      </c>
      <c r="BJ148" s="18" t="s">
        <v>87</v>
      </c>
      <c r="BK148" s="156">
        <f>ROUND(I148*H148,2)</f>
        <v>0</v>
      </c>
      <c r="BL148" s="18" t="s">
        <v>141</v>
      </c>
      <c r="BM148" s="155" t="s">
        <v>340</v>
      </c>
    </row>
    <row r="149" spans="1:65" s="2" customFormat="1">
      <c r="A149" s="31"/>
      <c r="B149" s="32"/>
      <c r="C149" s="31"/>
      <c r="D149" s="157" t="s">
        <v>143</v>
      </c>
      <c r="E149" s="31"/>
      <c r="F149" s="158" t="s">
        <v>341</v>
      </c>
      <c r="G149" s="31"/>
      <c r="H149" s="31"/>
      <c r="I149" s="31"/>
      <c r="J149" s="31"/>
      <c r="K149" s="31"/>
      <c r="L149" s="32"/>
      <c r="M149" s="159"/>
      <c r="N149" s="160"/>
      <c r="O149" s="57"/>
      <c r="P149" s="57"/>
      <c r="Q149" s="57"/>
      <c r="R149" s="57"/>
      <c r="S149" s="57"/>
      <c r="T149" s="58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T149" s="18" t="s">
        <v>143</v>
      </c>
      <c r="AU149" s="18" t="s">
        <v>89</v>
      </c>
    </row>
    <row r="150" spans="1:65" s="13" customFormat="1">
      <c r="B150" s="161"/>
      <c r="D150" s="157" t="s">
        <v>145</v>
      </c>
      <c r="E150" s="162" t="s">
        <v>1</v>
      </c>
      <c r="F150" s="163" t="s">
        <v>342</v>
      </c>
      <c r="H150" s="164">
        <v>3.64</v>
      </c>
      <c r="L150" s="161"/>
      <c r="M150" s="165"/>
      <c r="N150" s="166"/>
      <c r="O150" s="166"/>
      <c r="P150" s="166"/>
      <c r="Q150" s="166"/>
      <c r="R150" s="166"/>
      <c r="S150" s="166"/>
      <c r="T150" s="167"/>
      <c r="AT150" s="162" t="s">
        <v>145</v>
      </c>
      <c r="AU150" s="162" t="s">
        <v>89</v>
      </c>
      <c r="AV150" s="13" t="s">
        <v>89</v>
      </c>
      <c r="AW150" s="13" t="s">
        <v>36</v>
      </c>
      <c r="AX150" s="13" t="s">
        <v>87</v>
      </c>
      <c r="AY150" s="162" t="s">
        <v>135</v>
      </c>
    </row>
    <row r="151" spans="1:65" s="2" customFormat="1" ht="16.5" customHeight="1">
      <c r="A151" s="31"/>
      <c r="B151" s="143"/>
      <c r="C151" s="144" t="s">
        <v>193</v>
      </c>
      <c r="D151" s="144" t="s">
        <v>137</v>
      </c>
      <c r="E151" s="145" t="s">
        <v>343</v>
      </c>
      <c r="F151" s="146" t="s">
        <v>344</v>
      </c>
      <c r="G151" s="147" t="s">
        <v>189</v>
      </c>
      <c r="H151" s="148">
        <v>3.64</v>
      </c>
      <c r="I151" s="149">
        <v>0</v>
      </c>
      <c r="J151" s="149">
        <f>ROUND(I151*H151,2)</f>
        <v>0</v>
      </c>
      <c r="K151" s="150"/>
      <c r="L151" s="32"/>
      <c r="M151" s="151" t="s">
        <v>1</v>
      </c>
      <c r="N151" s="152" t="s">
        <v>44</v>
      </c>
      <c r="O151" s="153">
        <v>0.152</v>
      </c>
      <c r="P151" s="153">
        <f>O151*H151</f>
        <v>0.55327999999999999</v>
      </c>
      <c r="Q151" s="153">
        <v>0</v>
      </c>
      <c r="R151" s="153">
        <f>Q151*H151</f>
        <v>0</v>
      </c>
      <c r="S151" s="153">
        <v>0</v>
      </c>
      <c r="T151" s="154">
        <f>S151*H151</f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155" t="s">
        <v>141</v>
      </c>
      <c r="AT151" s="155" t="s">
        <v>137</v>
      </c>
      <c r="AU151" s="155" t="s">
        <v>89</v>
      </c>
      <c r="AY151" s="18" t="s">
        <v>135</v>
      </c>
      <c r="BE151" s="156">
        <f>IF(N151="základní",J151,0)</f>
        <v>0</v>
      </c>
      <c r="BF151" s="156">
        <f>IF(N151="snížená",J151,0)</f>
        <v>0</v>
      </c>
      <c r="BG151" s="156">
        <f>IF(N151="zákl. přenesená",J151,0)</f>
        <v>0</v>
      </c>
      <c r="BH151" s="156">
        <f>IF(N151="sníž. přenesená",J151,0)</f>
        <v>0</v>
      </c>
      <c r="BI151" s="156">
        <f>IF(N151="nulová",J151,0)</f>
        <v>0</v>
      </c>
      <c r="BJ151" s="18" t="s">
        <v>87</v>
      </c>
      <c r="BK151" s="156">
        <f>ROUND(I151*H151,2)</f>
        <v>0</v>
      </c>
      <c r="BL151" s="18" t="s">
        <v>141</v>
      </c>
      <c r="BM151" s="155" t="s">
        <v>345</v>
      </c>
    </row>
    <row r="152" spans="1:65" s="2" customFormat="1">
      <c r="A152" s="31"/>
      <c r="B152" s="32"/>
      <c r="C152" s="31"/>
      <c r="D152" s="157" t="s">
        <v>143</v>
      </c>
      <c r="E152" s="31"/>
      <c r="F152" s="158" t="s">
        <v>346</v>
      </c>
      <c r="G152" s="31"/>
      <c r="H152" s="31"/>
      <c r="I152" s="31"/>
      <c r="J152" s="31"/>
      <c r="K152" s="31"/>
      <c r="L152" s="32"/>
      <c r="M152" s="159"/>
      <c r="N152" s="160"/>
      <c r="O152" s="57"/>
      <c r="P152" s="57"/>
      <c r="Q152" s="57"/>
      <c r="R152" s="57"/>
      <c r="S152" s="57"/>
      <c r="T152" s="58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T152" s="18" t="s">
        <v>143</v>
      </c>
      <c r="AU152" s="18" t="s">
        <v>89</v>
      </c>
    </row>
    <row r="153" spans="1:65" s="2" customFormat="1" ht="16.5" customHeight="1">
      <c r="A153" s="31"/>
      <c r="B153" s="143"/>
      <c r="C153" s="144" t="s">
        <v>202</v>
      </c>
      <c r="D153" s="144" t="s">
        <v>137</v>
      </c>
      <c r="E153" s="145" t="s">
        <v>347</v>
      </c>
      <c r="F153" s="146" t="s">
        <v>348</v>
      </c>
      <c r="G153" s="147" t="s">
        <v>183</v>
      </c>
      <c r="H153" s="148">
        <v>7.0000000000000007E-2</v>
      </c>
      <c r="I153" s="149">
        <v>0</v>
      </c>
      <c r="J153" s="149">
        <f>ROUND(I153*H153,2)</f>
        <v>0</v>
      </c>
      <c r="K153" s="150"/>
      <c r="L153" s="32"/>
      <c r="M153" s="151" t="s">
        <v>1</v>
      </c>
      <c r="N153" s="152" t="s">
        <v>44</v>
      </c>
      <c r="O153" s="153">
        <v>15.231</v>
      </c>
      <c r="P153" s="153">
        <f>O153*H153</f>
        <v>1.0661700000000001</v>
      </c>
      <c r="Q153" s="153">
        <v>1.06277</v>
      </c>
      <c r="R153" s="153">
        <f>Q153*H153</f>
        <v>7.4393900000000013E-2</v>
      </c>
      <c r="S153" s="153">
        <v>0</v>
      </c>
      <c r="T153" s="154">
        <f>S153*H153</f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155" t="s">
        <v>141</v>
      </c>
      <c r="AT153" s="155" t="s">
        <v>137</v>
      </c>
      <c r="AU153" s="155" t="s">
        <v>89</v>
      </c>
      <c r="AY153" s="18" t="s">
        <v>135</v>
      </c>
      <c r="BE153" s="156">
        <f>IF(N153="základní",J153,0)</f>
        <v>0</v>
      </c>
      <c r="BF153" s="156">
        <f>IF(N153="snížená",J153,0)</f>
        <v>0</v>
      </c>
      <c r="BG153" s="156">
        <f>IF(N153="zákl. přenesená",J153,0)</f>
        <v>0</v>
      </c>
      <c r="BH153" s="156">
        <f>IF(N153="sníž. přenesená",J153,0)</f>
        <v>0</v>
      </c>
      <c r="BI153" s="156">
        <f>IF(N153="nulová",J153,0)</f>
        <v>0</v>
      </c>
      <c r="BJ153" s="18" t="s">
        <v>87</v>
      </c>
      <c r="BK153" s="156">
        <f>ROUND(I153*H153,2)</f>
        <v>0</v>
      </c>
      <c r="BL153" s="18" t="s">
        <v>141</v>
      </c>
      <c r="BM153" s="155" t="s">
        <v>349</v>
      </c>
    </row>
    <row r="154" spans="1:65" s="2" customFormat="1">
      <c r="A154" s="31"/>
      <c r="B154" s="32"/>
      <c r="C154" s="31"/>
      <c r="D154" s="157" t="s">
        <v>143</v>
      </c>
      <c r="E154" s="31"/>
      <c r="F154" s="158" t="s">
        <v>350</v>
      </c>
      <c r="G154" s="31"/>
      <c r="H154" s="31"/>
      <c r="I154" s="31"/>
      <c r="J154" s="31"/>
      <c r="K154" s="31"/>
      <c r="L154" s="32"/>
      <c r="M154" s="159"/>
      <c r="N154" s="160"/>
      <c r="O154" s="57"/>
      <c r="P154" s="57"/>
      <c r="Q154" s="57"/>
      <c r="R154" s="57"/>
      <c r="S154" s="57"/>
      <c r="T154" s="58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T154" s="18" t="s">
        <v>143</v>
      </c>
      <c r="AU154" s="18" t="s">
        <v>89</v>
      </c>
    </row>
    <row r="155" spans="1:65" s="13" customFormat="1">
      <c r="B155" s="161"/>
      <c r="D155" s="157" t="s">
        <v>145</v>
      </c>
      <c r="E155" s="162" t="s">
        <v>1</v>
      </c>
      <c r="F155" s="163" t="s">
        <v>351</v>
      </c>
      <c r="H155" s="164">
        <v>7.0000000000000007E-2</v>
      </c>
      <c r="L155" s="161"/>
      <c r="M155" s="165"/>
      <c r="N155" s="166"/>
      <c r="O155" s="166"/>
      <c r="P155" s="166"/>
      <c r="Q155" s="166"/>
      <c r="R155" s="166"/>
      <c r="S155" s="166"/>
      <c r="T155" s="167"/>
      <c r="AT155" s="162" t="s">
        <v>145</v>
      </c>
      <c r="AU155" s="162" t="s">
        <v>89</v>
      </c>
      <c r="AV155" s="13" t="s">
        <v>89</v>
      </c>
      <c r="AW155" s="13" t="s">
        <v>36</v>
      </c>
      <c r="AX155" s="13" t="s">
        <v>87</v>
      </c>
      <c r="AY155" s="162" t="s">
        <v>135</v>
      </c>
    </row>
    <row r="156" spans="1:65" s="2" customFormat="1" ht="21.75" customHeight="1">
      <c r="A156" s="31"/>
      <c r="B156" s="143"/>
      <c r="C156" s="144" t="s">
        <v>208</v>
      </c>
      <c r="D156" s="144" t="s">
        <v>137</v>
      </c>
      <c r="E156" s="145" t="s">
        <v>233</v>
      </c>
      <c r="F156" s="146" t="s">
        <v>234</v>
      </c>
      <c r="G156" s="147" t="s">
        <v>140</v>
      </c>
      <c r="H156" s="148">
        <v>5.3120000000000003</v>
      </c>
      <c r="I156" s="149">
        <v>0</v>
      </c>
      <c r="J156" s="149">
        <f>ROUND(I156*H156,2)</f>
        <v>0</v>
      </c>
      <c r="K156" s="150"/>
      <c r="L156" s="32"/>
      <c r="M156" s="151" t="s">
        <v>1</v>
      </c>
      <c r="N156" s="152" t="s">
        <v>44</v>
      </c>
      <c r="O156" s="153">
        <v>0.629</v>
      </c>
      <c r="P156" s="153">
        <f>O156*H156</f>
        <v>3.3412480000000002</v>
      </c>
      <c r="Q156" s="153">
        <v>2.45329</v>
      </c>
      <c r="R156" s="153">
        <f>Q156*H156</f>
        <v>13.031876480000001</v>
      </c>
      <c r="S156" s="153">
        <v>0</v>
      </c>
      <c r="T156" s="154">
        <f>S156*H156</f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155" t="s">
        <v>141</v>
      </c>
      <c r="AT156" s="155" t="s">
        <v>137</v>
      </c>
      <c r="AU156" s="155" t="s">
        <v>89</v>
      </c>
      <c r="AY156" s="18" t="s">
        <v>135</v>
      </c>
      <c r="BE156" s="156">
        <f>IF(N156="základní",J156,0)</f>
        <v>0</v>
      </c>
      <c r="BF156" s="156">
        <f>IF(N156="snížená",J156,0)</f>
        <v>0</v>
      </c>
      <c r="BG156" s="156">
        <f>IF(N156="zákl. přenesená",J156,0)</f>
        <v>0</v>
      </c>
      <c r="BH156" s="156">
        <f>IF(N156="sníž. přenesená",J156,0)</f>
        <v>0</v>
      </c>
      <c r="BI156" s="156">
        <f>IF(N156="nulová",J156,0)</f>
        <v>0</v>
      </c>
      <c r="BJ156" s="18" t="s">
        <v>87</v>
      </c>
      <c r="BK156" s="156">
        <f>ROUND(I156*H156,2)</f>
        <v>0</v>
      </c>
      <c r="BL156" s="18" t="s">
        <v>141</v>
      </c>
      <c r="BM156" s="155" t="s">
        <v>352</v>
      </c>
    </row>
    <row r="157" spans="1:65" s="2" customFormat="1" ht="19.5">
      <c r="A157" s="31"/>
      <c r="B157" s="32"/>
      <c r="C157" s="31"/>
      <c r="D157" s="157" t="s">
        <v>143</v>
      </c>
      <c r="E157" s="31"/>
      <c r="F157" s="158" t="s">
        <v>236</v>
      </c>
      <c r="G157" s="31"/>
      <c r="H157" s="31"/>
      <c r="I157" s="31"/>
      <c r="J157" s="31"/>
      <c r="K157" s="31"/>
      <c r="L157" s="32"/>
      <c r="M157" s="159"/>
      <c r="N157" s="160"/>
      <c r="O157" s="57"/>
      <c r="P157" s="57"/>
      <c r="Q157" s="57"/>
      <c r="R157" s="57"/>
      <c r="S157" s="57"/>
      <c r="T157" s="58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T157" s="18" t="s">
        <v>143</v>
      </c>
      <c r="AU157" s="18" t="s">
        <v>89</v>
      </c>
    </row>
    <row r="158" spans="1:65" s="13" customFormat="1">
      <c r="B158" s="161"/>
      <c r="D158" s="157" t="s">
        <v>145</v>
      </c>
      <c r="E158" s="162" t="s">
        <v>1</v>
      </c>
      <c r="F158" s="163" t="s">
        <v>326</v>
      </c>
      <c r="H158" s="164">
        <v>5.3120000000000003</v>
      </c>
      <c r="L158" s="161"/>
      <c r="M158" s="165"/>
      <c r="N158" s="166"/>
      <c r="O158" s="166"/>
      <c r="P158" s="166"/>
      <c r="Q158" s="166"/>
      <c r="R158" s="166"/>
      <c r="S158" s="166"/>
      <c r="T158" s="167"/>
      <c r="AT158" s="162" t="s">
        <v>145</v>
      </c>
      <c r="AU158" s="162" t="s">
        <v>89</v>
      </c>
      <c r="AV158" s="13" t="s">
        <v>89</v>
      </c>
      <c r="AW158" s="13" t="s">
        <v>36</v>
      </c>
      <c r="AX158" s="13" t="s">
        <v>87</v>
      </c>
      <c r="AY158" s="162" t="s">
        <v>135</v>
      </c>
    </row>
    <row r="159" spans="1:65" s="12" customFormat="1" ht="22.9" customHeight="1">
      <c r="B159" s="131"/>
      <c r="D159" s="132" t="s">
        <v>78</v>
      </c>
      <c r="E159" s="141" t="s">
        <v>152</v>
      </c>
      <c r="F159" s="141" t="s">
        <v>353</v>
      </c>
      <c r="J159" s="142">
        <f>BK159</f>
        <v>0</v>
      </c>
      <c r="L159" s="131"/>
      <c r="M159" s="135"/>
      <c r="N159" s="136"/>
      <c r="O159" s="136"/>
      <c r="P159" s="137">
        <f>SUM(P160:P161)</f>
        <v>0</v>
      </c>
      <c r="Q159" s="136"/>
      <c r="R159" s="137">
        <f>SUM(R160:R161)</f>
        <v>10</v>
      </c>
      <c r="S159" s="136"/>
      <c r="T159" s="138">
        <f>SUM(T160:T161)</f>
        <v>0</v>
      </c>
      <c r="AR159" s="132" t="s">
        <v>87</v>
      </c>
      <c r="AT159" s="139" t="s">
        <v>78</v>
      </c>
      <c r="AU159" s="139" t="s">
        <v>87</v>
      </c>
      <c r="AY159" s="132" t="s">
        <v>135</v>
      </c>
      <c r="BK159" s="140">
        <f>SUM(BK160:BK161)</f>
        <v>0</v>
      </c>
    </row>
    <row r="160" spans="1:65" s="2" customFormat="1" ht="21.75" customHeight="1">
      <c r="A160" s="31"/>
      <c r="B160" s="143"/>
      <c r="C160" s="144" t="s">
        <v>214</v>
      </c>
      <c r="D160" s="144" t="s">
        <v>137</v>
      </c>
      <c r="E160" s="145" t="s">
        <v>354</v>
      </c>
      <c r="F160" s="146" t="s">
        <v>355</v>
      </c>
      <c r="G160" s="147" t="s">
        <v>356</v>
      </c>
      <c r="H160" s="148">
        <v>1</v>
      </c>
      <c r="I160" s="149">
        <v>0</v>
      </c>
      <c r="J160" s="149">
        <f>ROUND(I160*H160,2)</f>
        <v>0</v>
      </c>
      <c r="K160" s="150"/>
      <c r="L160" s="32"/>
      <c r="M160" s="151" t="s">
        <v>1</v>
      </c>
      <c r="N160" s="152" t="s">
        <v>44</v>
      </c>
      <c r="O160" s="153">
        <v>0</v>
      </c>
      <c r="P160" s="153">
        <f>O160*H160</f>
        <v>0</v>
      </c>
      <c r="Q160" s="153">
        <v>10</v>
      </c>
      <c r="R160" s="153">
        <f>Q160*H160</f>
        <v>10</v>
      </c>
      <c r="S160" s="153">
        <v>0</v>
      </c>
      <c r="T160" s="154">
        <f>S160*H160</f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155" t="s">
        <v>141</v>
      </c>
      <c r="AT160" s="155" t="s">
        <v>137</v>
      </c>
      <c r="AU160" s="155" t="s">
        <v>89</v>
      </c>
      <c r="AY160" s="18" t="s">
        <v>135</v>
      </c>
      <c r="BE160" s="156">
        <f>IF(N160="základní",J160,0)</f>
        <v>0</v>
      </c>
      <c r="BF160" s="156">
        <f>IF(N160="snížená",J160,0)</f>
        <v>0</v>
      </c>
      <c r="BG160" s="156">
        <f>IF(N160="zákl. přenesená",J160,0)</f>
        <v>0</v>
      </c>
      <c r="BH160" s="156">
        <f>IF(N160="sníž. přenesená",J160,0)</f>
        <v>0</v>
      </c>
      <c r="BI160" s="156">
        <f>IF(N160="nulová",J160,0)</f>
        <v>0</v>
      </c>
      <c r="BJ160" s="18" t="s">
        <v>87</v>
      </c>
      <c r="BK160" s="156">
        <f>ROUND(I160*H160,2)</f>
        <v>0</v>
      </c>
      <c r="BL160" s="18" t="s">
        <v>141</v>
      </c>
      <c r="BM160" s="155" t="s">
        <v>357</v>
      </c>
    </row>
    <row r="161" spans="1:65" s="2" customFormat="1" ht="39">
      <c r="A161" s="31"/>
      <c r="B161" s="32"/>
      <c r="C161" s="31"/>
      <c r="D161" s="157" t="s">
        <v>143</v>
      </c>
      <c r="E161" s="31"/>
      <c r="F161" s="158" t="s">
        <v>358</v>
      </c>
      <c r="G161" s="31"/>
      <c r="H161" s="31"/>
      <c r="I161" s="31"/>
      <c r="J161" s="31"/>
      <c r="K161" s="31"/>
      <c r="L161" s="32"/>
      <c r="M161" s="159"/>
      <c r="N161" s="160"/>
      <c r="O161" s="57"/>
      <c r="P161" s="57"/>
      <c r="Q161" s="57"/>
      <c r="R161" s="57"/>
      <c r="S161" s="57"/>
      <c r="T161" s="58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T161" s="18" t="s">
        <v>143</v>
      </c>
      <c r="AU161" s="18" t="s">
        <v>89</v>
      </c>
    </row>
    <row r="162" spans="1:65" s="12" customFormat="1" ht="22.9" customHeight="1">
      <c r="B162" s="131"/>
      <c r="D162" s="132" t="s">
        <v>78</v>
      </c>
      <c r="E162" s="141" t="s">
        <v>193</v>
      </c>
      <c r="F162" s="141" t="s">
        <v>359</v>
      </c>
      <c r="J162" s="142">
        <f>BK162</f>
        <v>0</v>
      </c>
      <c r="L162" s="131"/>
      <c r="M162" s="135"/>
      <c r="N162" s="136"/>
      <c r="O162" s="136"/>
      <c r="P162" s="137">
        <f>SUM(P163:P164)</f>
        <v>0.14000000000000001</v>
      </c>
      <c r="Q162" s="136"/>
      <c r="R162" s="137">
        <f>SUM(R163:R164)</f>
        <v>0</v>
      </c>
      <c r="S162" s="136"/>
      <c r="T162" s="138">
        <f>SUM(T163:T164)</f>
        <v>0</v>
      </c>
      <c r="AR162" s="132" t="s">
        <v>87</v>
      </c>
      <c r="AT162" s="139" t="s">
        <v>78</v>
      </c>
      <c r="AU162" s="139" t="s">
        <v>87</v>
      </c>
      <c r="AY162" s="132" t="s">
        <v>135</v>
      </c>
      <c r="BK162" s="140">
        <f>SUM(BK163:BK164)</f>
        <v>0</v>
      </c>
    </row>
    <row r="163" spans="1:65" s="2" customFormat="1" ht="16.5" customHeight="1">
      <c r="A163" s="31"/>
      <c r="B163" s="143"/>
      <c r="C163" s="144" t="s">
        <v>220</v>
      </c>
      <c r="D163" s="144" t="s">
        <v>137</v>
      </c>
      <c r="E163" s="145" t="s">
        <v>360</v>
      </c>
      <c r="F163" s="146" t="s">
        <v>361</v>
      </c>
      <c r="G163" s="147" t="s">
        <v>362</v>
      </c>
      <c r="H163" s="148">
        <v>1</v>
      </c>
      <c r="I163" s="149">
        <v>0</v>
      </c>
      <c r="J163" s="149">
        <f>ROUND(I163*H163,2)</f>
        <v>0</v>
      </c>
      <c r="K163" s="150"/>
      <c r="L163" s="32"/>
      <c r="M163" s="151" t="s">
        <v>1</v>
      </c>
      <c r="N163" s="152" t="s">
        <v>44</v>
      </c>
      <c r="O163" s="153">
        <v>0.14000000000000001</v>
      </c>
      <c r="P163" s="153">
        <f>O163*H163</f>
        <v>0.14000000000000001</v>
      </c>
      <c r="Q163" s="153">
        <v>0</v>
      </c>
      <c r="R163" s="153">
        <f>Q163*H163</f>
        <v>0</v>
      </c>
      <c r="S163" s="153">
        <v>0</v>
      </c>
      <c r="T163" s="154">
        <f>S163*H163</f>
        <v>0</v>
      </c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155" t="s">
        <v>141</v>
      </c>
      <c r="AT163" s="155" t="s">
        <v>137</v>
      </c>
      <c r="AU163" s="155" t="s">
        <v>89</v>
      </c>
      <c r="AY163" s="18" t="s">
        <v>135</v>
      </c>
      <c r="BE163" s="156">
        <f>IF(N163="základní",J163,0)</f>
        <v>0</v>
      </c>
      <c r="BF163" s="156">
        <f>IF(N163="snížená",J163,0)</f>
        <v>0</v>
      </c>
      <c r="BG163" s="156">
        <f>IF(N163="zákl. přenesená",J163,0)</f>
        <v>0</v>
      </c>
      <c r="BH163" s="156">
        <f>IF(N163="sníž. přenesená",J163,0)</f>
        <v>0</v>
      </c>
      <c r="BI163" s="156">
        <f>IF(N163="nulová",J163,0)</f>
        <v>0</v>
      </c>
      <c r="BJ163" s="18" t="s">
        <v>87</v>
      </c>
      <c r="BK163" s="156">
        <f>ROUND(I163*H163,2)</f>
        <v>0</v>
      </c>
      <c r="BL163" s="18" t="s">
        <v>141</v>
      </c>
      <c r="BM163" s="155" t="s">
        <v>363</v>
      </c>
    </row>
    <row r="164" spans="1:65" s="2" customFormat="1">
      <c r="A164" s="31"/>
      <c r="B164" s="32"/>
      <c r="C164" s="31"/>
      <c r="D164" s="157" t="s">
        <v>143</v>
      </c>
      <c r="E164" s="31"/>
      <c r="F164" s="158" t="s">
        <v>364</v>
      </c>
      <c r="G164" s="31"/>
      <c r="H164" s="31"/>
      <c r="I164" s="31"/>
      <c r="J164" s="31"/>
      <c r="K164" s="31"/>
      <c r="L164" s="32"/>
      <c r="M164" s="159"/>
      <c r="N164" s="160"/>
      <c r="O164" s="57"/>
      <c r="P164" s="57"/>
      <c r="Q164" s="57"/>
      <c r="R164" s="57"/>
      <c r="S164" s="57"/>
      <c r="T164" s="58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T164" s="18" t="s">
        <v>143</v>
      </c>
      <c r="AU164" s="18" t="s">
        <v>89</v>
      </c>
    </row>
    <row r="165" spans="1:65" s="12" customFormat="1" ht="22.9" customHeight="1">
      <c r="B165" s="131"/>
      <c r="D165" s="132" t="s">
        <v>78</v>
      </c>
      <c r="E165" s="141" t="s">
        <v>293</v>
      </c>
      <c r="F165" s="141" t="s">
        <v>294</v>
      </c>
      <c r="J165" s="142">
        <f>BK165</f>
        <v>0</v>
      </c>
      <c r="L165" s="131"/>
      <c r="M165" s="135"/>
      <c r="N165" s="136"/>
      <c r="O165" s="136"/>
      <c r="P165" s="137">
        <f>SUM(P166:P167)</f>
        <v>20.244364999999998</v>
      </c>
      <c r="Q165" s="136"/>
      <c r="R165" s="137">
        <f>SUM(R166:R167)</f>
        <v>0</v>
      </c>
      <c r="S165" s="136"/>
      <c r="T165" s="138">
        <f>SUM(T166:T167)</f>
        <v>0</v>
      </c>
      <c r="AR165" s="132" t="s">
        <v>87</v>
      </c>
      <c r="AT165" s="139" t="s">
        <v>78</v>
      </c>
      <c r="AU165" s="139" t="s">
        <v>87</v>
      </c>
      <c r="AY165" s="132" t="s">
        <v>135</v>
      </c>
      <c r="BK165" s="140">
        <f>SUM(BK166:BK167)</f>
        <v>0</v>
      </c>
    </row>
    <row r="166" spans="1:65" s="2" customFormat="1" ht="16.5" customHeight="1">
      <c r="A166" s="31"/>
      <c r="B166" s="143"/>
      <c r="C166" s="144" t="s">
        <v>227</v>
      </c>
      <c r="D166" s="144" t="s">
        <v>137</v>
      </c>
      <c r="E166" s="145" t="s">
        <v>296</v>
      </c>
      <c r="F166" s="146" t="s">
        <v>297</v>
      </c>
      <c r="G166" s="147" t="s">
        <v>183</v>
      </c>
      <c r="H166" s="148">
        <v>29.045000000000002</v>
      </c>
      <c r="I166" s="149">
        <v>0</v>
      </c>
      <c r="J166" s="149">
        <f>ROUND(I166*H166,2)</f>
        <v>0</v>
      </c>
      <c r="K166" s="150"/>
      <c r="L166" s="32"/>
      <c r="M166" s="151" t="s">
        <v>1</v>
      </c>
      <c r="N166" s="152" t="s">
        <v>44</v>
      </c>
      <c r="O166" s="153">
        <v>0.69699999999999995</v>
      </c>
      <c r="P166" s="153">
        <f>O166*H166</f>
        <v>20.244364999999998</v>
      </c>
      <c r="Q166" s="153">
        <v>0</v>
      </c>
      <c r="R166" s="153">
        <f>Q166*H166</f>
        <v>0</v>
      </c>
      <c r="S166" s="153">
        <v>0</v>
      </c>
      <c r="T166" s="154">
        <f>S166*H166</f>
        <v>0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155" t="s">
        <v>141</v>
      </c>
      <c r="AT166" s="155" t="s">
        <v>137</v>
      </c>
      <c r="AU166" s="155" t="s">
        <v>89</v>
      </c>
      <c r="AY166" s="18" t="s">
        <v>135</v>
      </c>
      <c r="BE166" s="156">
        <f>IF(N166="základní",J166,0)</f>
        <v>0</v>
      </c>
      <c r="BF166" s="156">
        <f>IF(N166="snížená",J166,0)</f>
        <v>0</v>
      </c>
      <c r="BG166" s="156">
        <f>IF(N166="zákl. přenesená",J166,0)</f>
        <v>0</v>
      </c>
      <c r="BH166" s="156">
        <f>IF(N166="sníž. přenesená",J166,0)</f>
        <v>0</v>
      </c>
      <c r="BI166" s="156">
        <f>IF(N166="nulová",J166,0)</f>
        <v>0</v>
      </c>
      <c r="BJ166" s="18" t="s">
        <v>87</v>
      </c>
      <c r="BK166" s="156">
        <f>ROUND(I166*H166,2)</f>
        <v>0</v>
      </c>
      <c r="BL166" s="18" t="s">
        <v>141</v>
      </c>
      <c r="BM166" s="155" t="s">
        <v>365</v>
      </c>
    </row>
    <row r="167" spans="1:65" s="2" customFormat="1" ht="48.75">
      <c r="A167" s="31"/>
      <c r="B167" s="32"/>
      <c r="C167" s="31"/>
      <c r="D167" s="157" t="s">
        <v>143</v>
      </c>
      <c r="E167" s="31"/>
      <c r="F167" s="158" t="s">
        <v>299</v>
      </c>
      <c r="G167" s="31"/>
      <c r="H167" s="31"/>
      <c r="I167" s="31"/>
      <c r="J167" s="31"/>
      <c r="K167" s="31"/>
      <c r="L167" s="32"/>
      <c r="M167" s="159"/>
      <c r="N167" s="160"/>
      <c r="O167" s="57"/>
      <c r="P167" s="57"/>
      <c r="Q167" s="57"/>
      <c r="R167" s="57"/>
      <c r="S167" s="57"/>
      <c r="T167" s="58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T167" s="18" t="s">
        <v>143</v>
      </c>
      <c r="AU167" s="18" t="s">
        <v>89</v>
      </c>
    </row>
    <row r="168" spans="1:65" s="12" customFormat="1" ht="25.9" customHeight="1">
      <c r="B168" s="131"/>
      <c r="D168" s="132" t="s">
        <v>78</v>
      </c>
      <c r="E168" s="133" t="s">
        <v>300</v>
      </c>
      <c r="F168" s="133" t="s">
        <v>301</v>
      </c>
      <c r="J168" s="134">
        <v>0</v>
      </c>
      <c r="L168" s="131"/>
      <c r="M168" s="135"/>
      <c r="N168" s="136"/>
      <c r="O168" s="136"/>
      <c r="P168" s="137">
        <f>P169</f>
        <v>0</v>
      </c>
      <c r="Q168" s="136"/>
      <c r="R168" s="137">
        <f>R169</f>
        <v>8.249999999999999E-2</v>
      </c>
      <c r="S168" s="136"/>
      <c r="T168" s="138">
        <f>T169</f>
        <v>0</v>
      </c>
      <c r="AR168" s="132" t="s">
        <v>89</v>
      </c>
      <c r="AT168" s="139" t="s">
        <v>78</v>
      </c>
      <c r="AU168" s="139" t="s">
        <v>79</v>
      </c>
      <c r="AY168" s="132" t="s">
        <v>135</v>
      </c>
      <c r="BK168" s="140">
        <f>BK169</f>
        <v>0</v>
      </c>
    </row>
    <row r="169" spans="1:65" s="12" customFormat="1" ht="22.9" customHeight="1">
      <c r="B169" s="131"/>
      <c r="D169" s="132" t="s">
        <v>78</v>
      </c>
      <c r="E169" s="141" t="s">
        <v>366</v>
      </c>
      <c r="F169" s="141" t="s">
        <v>367</v>
      </c>
      <c r="J169" s="142">
        <v>0</v>
      </c>
      <c r="L169" s="131"/>
      <c r="M169" s="135"/>
      <c r="N169" s="136"/>
      <c r="O169" s="136"/>
      <c r="P169" s="137">
        <f>SUM(P170:P193)</f>
        <v>0</v>
      </c>
      <c r="Q169" s="136"/>
      <c r="R169" s="137">
        <f>SUM(R170:R193)</f>
        <v>8.249999999999999E-2</v>
      </c>
      <c r="S169" s="136"/>
      <c r="T169" s="138">
        <f>SUM(T170:T193)</f>
        <v>0</v>
      </c>
      <c r="AR169" s="132" t="s">
        <v>89</v>
      </c>
      <c r="AT169" s="139" t="s">
        <v>78</v>
      </c>
      <c r="AU169" s="139" t="s">
        <v>87</v>
      </c>
      <c r="AY169" s="132" t="s">
        <v>135</v>
      </c>
      <c r="BK169" s="140">
        <f>SUM(BK170:BK193)</f>
        <v>0</v>
      </c>
    </row>
    <row r="170" spans="1:65" s="2" customFormat="1" ht="44.25" customHeight="1">
      <c r="A170" s="31"/>
      <c r="B170" s="143"/>
      <c r="C170" s="144" t="s">
        <v>232</v>
      </c>
      <c r="D170" s="144" t="s">
        <v>137</v>
      </c>
      <c r="E170" s="145" t="s">
        <v>368</v>
      </c>
      <c r="F170" s="146" t="s">
        <v>369</v>
      </c>
      <c r="G170" s="147" t="s">
        <v>356</v>
      </c>
      <c r="H170" s="148">
        <v>1</v>
      </c>
      <c r="I170" s="149">
        <v>0</v>
      </c>
      <c r="J170" s="149">
        <f>ROUND(I170*H170,2)</f>
        <v>0</v>
      </c>
      <c r="K170" s="150"/>
      <c r="L170" s="32"/>
      <c r="M170" s="151" t="s">
        <v>1</v>
      </c>
      <c r="N170" s="152" t="s">
        <v>44</v>
      </c>
      <c r="O170" s="153">
        <v>0</v>
      </c>
      <c r="P170" s="153">
        <f>O170*H170</f>
        <v>0</v>
      </c>
      <c r="Q170" s="153">
        <v>0</v>
      </c>
      <c r="R170" s="153">
        <f>Q170*H170</f>
        <v>0</v>
      </c>
      <c r="S170" s="153">
        <v>0</v>
      </c>
      <c r="T170" s="154">
        <f>S170*H170</f>
        <v>0</v>
      </c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155" t="s">
        <v>248</v>
      </c>
      <c r="AT170" s="155" t="s">
        <v>137</v>
      </c>
      <c r="AU170" s="155" t="s">
        <v>89</v>
      </c>
      <c r="AY170" s="18" t="s">
        <v>135</v>
      </c>
      <c r="BE170" s="156">
        <f>IF(N170="základní",J170,0)</f>
        <v>0</v>
      </c>
      <c r="BF170" s="156">
        <f>IF(N170="snížená",J170,0)</f>
        <v>0</v>
      </c>
      <c r="BG170" s="156">
        <f>IF(N170="zákl. přenesená",J170,0)</f>
        <v>0</v>
      </c>
      <c r="BH170" s="156">
        <f>IF(N170="sníž. přenesená",J170,0)</f>
        <v>0</v>
      </c>
      <c r="BI170" s="156">
        <f>IF(N170="nulová",J170,0)</f>
        <v>0</v>
      </c>
      <c r="BJ170" s="18" t="s">
        <v>87</v>
      </c>
      <c r="BK170" s="156">
        <f>ROUND(I170*H170,2)</f>
        <v>0</v>
      </c>
      <c r="BL170" s="18" t="s">
        <v>248</v>
      </c>
      <c r="BM170" s="155" t="s">
        <v>370</v>
      </c>
    </row>
    <row r="171" spans="1:65" s="2" customFormat="1" ht="126.75">
      <c r="A171" s="31"/>
      <c r="B171" s="32"/>
      <c r="C171" s="31"/>
      <c r="D171" s="157" t="s">
        <v>143</v>
      </c>
      <c r="E171" s="31"/>
      <c r="F171" s="158" t="s">
        <v>371</v>
      </c>
      <c r="G171" s="31"/>
      <c r="H171" s="31"/>
      <c r="I171" s="31"/>
      <c r="J171" s="31"/>
      <c r="K171" s="31"/>
      <c r="L171" s="32"/>
      <c r="M171" s="159"/>
      <c r="N171" s="160"/>
      <c r="O171" s="57"/>
      <c r="P171" s="57"/>
      <c r="Q171" s="57"/>
      <c r="R171" s="57"/>
      <c r="S171" s="57"/>
      <c r="T171" s="58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T171" s="18" t="s">
        <v>143</v>
      </c>
      <c r="AU171" s="18" t="s">
        <v>89</v>
      </c>
    </row>
    <row r="172" spans="1:65" s="2" customFormat="1" ht="16.5" customHeight="1">
      <c r="A172" s="31"/>
      <c r="B172" s="143"/>
      <c r="C172" s="144" t="s">
        <v>8</v>
      </c>
      <c r="D172" s="144" t="s">
        <v>137</v>
      </c>
      <c r="E172" s="145" t="s">
        <v>372</v>
      </c>
      <c r="F172" s="146" t="s">
        <v>373</v>
      </c>
      <c r="G172" s="147" t="s">
        <v>374</v>
      </c>
      <c r="H172" s="148">
        <v>1</v>
      </c>
      <c r="I172" s="149">
        <v>0</v>
      </c>
      <c r="J172" s="149">
        <f>ROUND(I172*H172,2)</f>
        <v>0</v>
      </c>
      <c r="K172" s="150"/>
      <c r="L172" s="32"/>
      <c r="M172" s="151" t="s">
        <v>1</v>
      </c>
      <c r="N172" s="152" t="s">
        <v>44</v>
      </c>
      <c r="O172" s="153">
        <v>0</v>
      </c>
      <c r="P172" s="153">
        <f>O172*H172</f>
        <v>0</v>
      </c>
      <c r="Q172" s="153">
        <v>0</v>
      </c>
      <c r="R172" s="153">
        <f>Q172*H172</f>
        <v>0</v>
      </c>
      <c r="S172" s="153">
        <v>0</v>
      </c>
      <c r="T172" s="154">
        <f>S172*H172</f>
        <v>0</v>
      </c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R172" s="155" t="s">
        <v>248</v>
      </c>
      <c r="AT172" s="155" t="s">
        <v>137</v>
      </c>
      <c r="AU172" s="155" t="s">
        <v>89</v>
      </c>
      <c r="AY172" s="18" t="s">
        <v>135</v>
      </c>
      <c r="BE172" s="156">
        <f>IF(N172="základní",J172,0)</f>
        <v>0</v>
      </c>
      <c r="BF172" s="156">
        <f>IF(N172="snížená",J172,0)</f>
        <v>0</v>
      </c>
      <c r="BG172" s="156">
        <f>IF(N172="zákl. přenesená",J172,0)</f>
        <v>0</v>
      </c>
      <c r="BH172" s="156">
        <f>IF(N172="sníž. přenesená",J172,0)</f>
        <v>0</v>
      </c>
      <c r="BI172" s="156">
        <f>IF(N172="nulová",J172,0)</f>
        <v>0</v>
      </c>
      <c r="BJ172" s="18" t="s">
        <v>87</v>
      </c>
      <c r="BK172" s="156">
        <f>ROUND(I172*H172,2)</f>
        <v>0</v>
      </c>
      <c r="BL172" s="18" t="s">
        <v>248</v>
      </c>
      <c r="BM172" s="155" t="s">
        <v>375</v>
      </c>
    </row>
    <row r="173" spans="1:65" s="2" customFormat="1">
      <c r="A173" s="31"/>
      <c r="B173" s="32"/>
      <c r="C173" s="31"/>
      <c r="D173" s="157" t="s">
        <v>143</v>
      </c>
      <c r="E173" s="31"/>
      <c r="F173" s="158" t="s">
        <v>376</v>
      </c>
      <c r="G173" s="31"/>
      <c r="H173" s="31"/>
      <c r="I173" s="31"/>
      <c r="J173" s="31"/>
      <c r="K173" s="31"/>
      <c r="L173" s="32"/>
      <c r="M173" s="159"/>
      <c r="N173" s="160"/>
      <c r="O173" s="57"/>
      <c r="P173" s="57"/>
      <c r="Q173" s="57"/>
      <c r="R173" s="57"/>
      <c r="S173" s="57"/>
      <c r="T173" s="58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T173" s="18" t="s">
        <v>143</v>
      </c>
      <c r="AU173" s="18" t="s">
        <v>89</v>
      </c>
    </row>
    <row r="174" spans="1:65" s="2" customFormat="1" ht="21.75" customHeight="1">
      <c r="A174" s="31"/>
      <c r="B174" s="143"/>
      <c r="C174" s="188" t="s">
        <v>248</v>
      </c>
      <c r="D174" s="188" t="s">
        <v>209</v>
      </c>
      <c r="E174" s="189" t="s">
        <v>377</v>
      </c>
      <c r="F174" s="190" t="s">
        <v>378</v>
      </c>
      <c r="G174" s="191" t="s">
        <v>379</v>
      </c>
      <c r="H174" s="192">
        <v>1</v>
      </c>
      <c r="I174" s="193">
        <v>0</v>
      </c>
      <c r="J174" s="193">
        <f>ROUND(I174*H174,2)</f>
        <v>0</v>
      </c>
      <c r="K174" s="194"/>
      <c r="L174" s="195"/>
      <c r="M174" s="196" t="s">
        <v>1</v>
      </c>
      <c r="N174" s="197" t="s">
        <v>44</v>
      </c>
      <c r="O174" s="153">
        <v>0</v>
      </c>
      <c r="P174" s="153">
        <f>O174*H174</f>
        <v>0</v>
      </c>
      <c r="Q174" s="153">
        <v>7.4999999999999997E-3</v>
      </c>
      <c r="R174" s="153">
        <f>Q174*H174</f>
        <v>7.4999999999999997E-3</v>
      </c>
      <c r="S174" s="153">
        <v>0</v>
      </c>
      <c r="T174" s="154">
        <f>S174*H174</f>
        <v>0</v>
      </c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R174" s="155" t="s">
        <v>313</v>
      </c>
      <c r="AT174" s="155" t="s">
        <v>209</v>
      </c>
      <c r="AU174" s="155" t="s">
        <v>89</v>
      </c>
      <c r="AY174" s="18" t="s">
        <v>135</v>
      </c>
      <c r="BE174" s="156">
        <f>IF(N174="základní",J174,0)</f>
        <v>0</v>
      </c>
      <c r="BF174" s="156">
        <f>IF(N174="snížená",J174,0)</f>
        <v>0</v>
      </c>
      <c r="BG174" s="156">
        <f>IF(N174="zákl. přenesená",J174,0)</f>
        <v>0</v>
      </c>
      <c r="BH174" s="156">
        <f>IF(N174="sníž. přenesená",J174,0)</f>
        <v>0</v>
      </c>
      <c r="BI174" s="156">
        <f>IF(N174="nulová",J174,0)</f>
        <v>0</v>
      </c>
      <c r="BJ174" s="18" t="s">
        <v>87</v>
      </c>
      <c r="BK174" s="156">
        <f>ROUND(I174*H174,2)</f>
        <v>0</v>
      </c>
      <c r="BL174" s="18" t="s">
        <v>248</v>
      </c>
      <c r="BM174" s="155" t="s">
        <v>380</v>
      </c>
    </row>
    <row r="175" spans="1:65" s="2" customFormat="1">
      <c r="A175" s="31"/>
      <c r="B175" s="32"/>
      <c r="C175" s="31"/>
      <c r="D175" s="157" t="s">
        <v>143</v>
      </c>
      <c r="E175" s="31"/>
      <c r="F175" s="158" t="s">
        <v>381</v>
      </c>
      <c r="G175" s="31"/>
      <c r="H175" s="31"/>
      <c r="I175" s="31"/>
      <c r="J175" s="31"/>
      <c r="K175" s="31"/>
      <c r="L175" s="32"/>
      <c r="M175" s="159"/>
      <c r="N175" s="160"/>
      <c r="O175" s="57"/>
      <c r="P175" s="57"/>
      <c r="Q175" s="57"/>
      <c r="R175" s="57"/>
      <c r="S175" s="57"/>
      <c r="T175" s="58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T175" s="18" t="s">
        <v>143</v>
      </c>
      <c r="AU175" s="18" t="s">
        <v>89</v>
      </c>
    </row>
    <row r="176" spans="1:65" s="2" customFormat="1" ht="16.5" customHeight="1">
      <c r="A176" s="31"/>
      <c r="B176" s="143"/>
      <c r="C176" s="188" t="s">
        <v>253</v>
      </c>
      <c r="D176" s="188" t="s">
        <v>209</v>
      </c>
      <c r="E176" s="189" t="s">
        <v>382</v>
      </c>
      <c r="F176" s="190" t="s">
        <v>383</v>
      </c>
      <c r="G176" s="191" t="s">
        <v>384</v>
      </c>
      <c r="H176" s="192">
        <v>1</v>
      </c>
      <c r="I176" s="193">
        <v>0</v>
      </c>
      <c r="J176" s="193">
        <f>ROUND(I176*H176,2)</f>
        <v>0</v>
      </c>
      <c r="K176" s="194"/>
      <c r="L176" s="195"/>
      <c r="M176" s="196" t="s">
        <v>1</v>
      </c>
      <c r="N176" s="197" t="s">
        <v>44</v>
      </c>
      <c r="O176" s="153">
        <v>0</v>
      </c>
      <c r="P176" s="153">
        <f>O176*H176</f>
        <v>0</v>
      </c>
      <c r="Q176" s="153">
        <v>7.4999999999999997E-3</v>
      </c>
      <c r="R176" s="153">
        <f>Q176*H176</f>
        <v>7.4999999999999997E-3</v>
      </c>
      <c r="S176" s="153">
        <v>0</v>
      </c>
      <c r="T176" s="154">
        <f>S176*H176</f>
        <v>0</v>
      </c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R176" s="155" t="s">
        <v>313</v>
      </c>
      <c r="AT176" s="155" t="s">
        <v>209</v>
      </c>
      <c r="AU176" s="155" t="s">
        <v>89</v>
      </c>
      <c r="AY176" s="18" t="s">
        <v>135</v>
      </c>
      <c r="BE176" s="156">
        <f>IF(N176="základní",J176,0)</f>
        <v>0</v>
      </c>
      <c r="BF176" s="156">
        <f>IF(N176="snížená",J176,0)</f>
        <v>0</v>
      </c>
      <c r="BG176" s="156">
        <f>IF(N176="zákl. přenesená",J176,0)</f>
        <v>0</v>
      </c>
      <c r="BH176" s="156">
        <f>IF(N176="sníž. přenesená",J176,0)</f>
        <v>0</v>
      </c>
      <c r="BI176" s="156">
        <f>IF(N176="nulová",J176,0)</f>
        <v>0</v>
      </c>
      <c r="BJ176" s="18" t="s">
        <v>87</v>
      </c>
      <c r="BK176" s="156">
        <f>ROUND(I176*H176,2)</f>
        <v>0</v>
      </c>
      <c r="BL176" s="18" t="s">
        <v>248</v>
      </c>
      <c r="BM176" s="155" t="s">
        <v>385</v>
      </c>
    </row>
    <row r="177" spans="1:65" s="2" customFormat="1">
      <c r="A177" s="31"/>
      <c r="B177" s="32"/>
      <c r="C177" s="31"/>
      <c r="D177" s="157" t="s">
        <v>143</v>
      </c>
      <c r="E177" s="31"/>
      <c r="F177" s="158" t="s">
        <v>381</v>
      </c>
      <c r="G177" s="31"/>
      <c r="H177" s="31"/>
      <c r="I177" s="31"/>
      <c r="J177" s="31"/>
      <c r="K177" s="31"/>
      <c r="L177" s="32"/>
      <c r="M177" s="159"/>
      <c r="N177" s="160"/>
      <c r="O177" s="57"/>
      <c r="P177" s="57"/>
      <c r="Q177" s="57"/>
      <c r="R177" s="57"/>
      <c r="S177" s="57"/>
      <c r="T177" s="58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T177" s="18" t="s">
        <v>143</v>
      </c>
      <c r="AU177" s="18" t="s">
        <v>89</v>
      </c>
    </row>
    <row r="178" spans="1:65" s="2" customFormat="1" ht="16.5" customHeight="1">
      <c r="A178" s="31"/>
      <c r="B178" s="143"/>
      <c r="C178" s="188" t="s">
        <v>260</v>
      </c>
      <c r="D178" s="188" t="s">
        <v>209</v>
      </c>
      <c r="E178" s="189" t="s">
        <v>386</v>
      </c>
      <c r="F178" s="190" t="s">
        <v>387</v>
      </c>
      <c r="G178" s="191" t="s">
        <v>384</v>
      </c>
      <c r="H178" s="192">
        <v>1</v>
      </c>
      <c r="I178" s="193">
        <v>0</v>
      </c>
      <c r="J178" s="193">
        <f>ROUND(I178*H178,2)</f>
        <v>0</v>
      </c>
      <c r="K178" s="194"/>
      <c r="L178" s="195"/>
      <c r="M178" s="196" t="s">
        <v>1</v>
      </c>
      <c r="N178" s="197" t="s">
        <v>44</v>
      </c>
      <c r="O178" s="153">
        <v>0</v>
      </c>
      <c r="P178" s="153">
        <f>O178*H178</f>
        <v>0</v>
      </c>
      <c r="Q178" s="153">
        <v>7.4999999999999997E-3</v>
      </c>
      <c r="R178" s="153">
        <f>Q178*H178</f>
        <v>7.4999999999999997E-3</v>
      </c>
      <c r="S178" s="153">
        <v>0</v>
      </c>
      <c r="T178" s="154">
        <f>S178*H178</f>
        <v>0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155" t="s">
        <v>313</v>
      </c>
      <c r="AT178" s="155" t="s">
        <v>209</v>
      </c>
      <c r="AU178" s="155" t="s">
        <v>89</v>
      </c>
      <c r="AY178" s="18" t="s">
        <v>135</v>
      </c>
      <c r="BE178" s="156">
        <f>IF(N178="základní",J178,0)</f>
        <v>0</v>
      </c>
      <c r="BF178" s="156">
        <f>IF(N178="snížená",J178,0)</f>
        <v>0</v>
      </c>
      <c r="BG178" s="156">
        <f>IF(N178="zákl. přenesená",J178,0)</f>
        <v>0</v>
      </c>
      <c r="BH178" s="156">
        <f>IF(N178="sníž. přenesená",J178,0)</f>
        <v>0</v>
      </c>
      <c r="BI178" s="156">
        <f>IF(N178="nulová",J178,0)</f>
        <v>0</v>
      </c>
      <c r="BJ178" s="18" t="s">
        <v>87</v>
      </c>
      <c r="BK178" s="156">
        <f>ROUND(I178*H178,2)</f>
        <v>0</v>
      </c>
      <c r="BL178" s="18" t="s">
        <v>248</v>
      </c>
      <c r="BM178" s="155" t="s">
        <v>388</v>
      </c>
    </row>
    <row r="179" spans="1:65" s="2" customFormat="1">
      <c r="A179" s="31"/>
      <c r="B179" s="32"/>
      <c r="C179" s="31"/>
      <c r="D179" s="157" t="s">
        <v>143</v>
      </c>
      <c r="E179" s="31"/>
      <c r="F179" s="158" t="s">
        <v>381</v>
      </c>
      <c r="G179" s="31"/>
      <c r="H179" s="31"/>
      <c r="I179" s="31"/>
      <c r="J179" s="31"/>
      <c r="K179" s="31"/>
      <c r="L179" s="32"/>
      <c r="M179" s="159"/>
      <c r="N179" s="160"/>
      <c r="O179" s="57"/>
      <c r="P179" s="57"/>
      <c r="Q179" s="57"/>
      <c r="R179" s="57"/>
      <c r="S179" s="57"/>
      <c r="T179" s="58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T179" s="18" t="s">
        <v>143</v>
      </c>
      <c r="AU179" s="18" t="s">
        <v>89</v>
      </c>
    </row>
    <row r="180" spans="1:65" s="2" customFormat="1" ht="21.75" customHeight="1">
      <c r="A180" s="31"/>
      <c r="B180" s="143"/>
      <c r="C180" s="188" t="s">
        <v>268</v>
      </c>
      <c r="D180" s="188" t="s">
        <v>209</v>
      </c>
      <c r="E180" s="189" t="s">
        <v>389</v>
      </c>
      <c r="F180" s="190" t="s">
        <v>390</v>
      </c>
      <c r="G180" s="191" t="s">
        <v>379</v>
      </c>
      <c r="H180" s="192">
        <v>1</v>
      </c>
      <c r="I180" s="193">
        <v>0</v>
      </c>
      <c r="J180" s="193">
        <f>ROUND(I180*H180,2)</f>
        <v>0</v>
      </c>
      <c r="K180" s="194"/>
      <c r="L180" s="195"/>
      <c r="M180" s="196" t="s">
        <v>1</v>
      </c>
      <c r="N180" s="197" t="s">
        <v>44</v>
      </c>
      <c r="O180" s="153">
        <v>0</v>
      </c>
      <c r="P180" s="153">
        <f>O180*H180</f>
        <v>0</v>
      </c>
      <c r="Q180" s="153">
        <v>7.4999999999999997E-3</v>
      </c>
      <c r="R180" s="153">
        <f>Q180*H180</f>
        <v>7.4999999999999997E-3</v>
      </c>
      <c r="S180" s="153">
        <v>0</v>
      </c>
      <c r="T180" s="154">
        <f>S180*H180</f>
        <v>0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155" t="s">
        <v>313</v>
      </c>
      <c r="AT180" s="155" t="s">
        <v>209</v>
      </c>
      <c r="AU180" s="155" t="s">
        <v>89</v>
      </c>
      <c r="AY180" s="18" t="s">
        <v>135</v>
      </c>
      <c r="BE180" s="156">
        <f>IF(N180="základní",J180,0)</f>
        <v>0</v>
      </c>
      <c r="BF180" s="156">
        <f>IF(N180="snížená",J180,0)</f>
        <v>0</v>
      </c>
      <c r="BG180" s="156">
        <f>IF(N180="zákl. přenesená",J180,0)</f>
        <v>0</v>
      </c>
      <c r="BH180" s="156">
        <f>IF(N180="sníž. přenesená",J180,0)</f>
        <v>0</v>
      </c>
      <c r="BI180" s="156">
        <f>IF(N180="nulová",J180,0)</f>
        <v>0</v>
      </c>
      <c r="BJ180" s="18" t="s">
        <v>87</v>
      </c>
      <c r="BK180" s="156">
        <f>ROUND(I180*H180,2)</f>
        <v>0</v>
      </c>
      <c r="BL180" s="18" t="s">
        <v>248</v>
      </c>
      <c r="BM180" s="155" t="s">
        <v>391</v>
      </c>
    </row>
    <row r="181" spans="1:65" s="2" customFormat="1">
      <c r="A181" s="31"/>
      <c r="B181" s="32"/>
      <c r="C181" s="31"/>
      <c r="D181" s="157" t="s">
        <v>143</v>
      </c>
      <c r="E181" s="31"/>
      <c r="F181" s="158" t="s">
        <v>381</v>
      </c>
      <c r="G181" s="31"/>
      <c r="H181" s="31"/>
      <c r="I181" s="31"/>
      <c r="J181" s="31"/>
      <c r="K181" s="31"/>
      <c r="L181" s="32"/>
      <c r="M181" s="159"/>
      <c r="N181" s="160"/>
      <c r="O181" s="57"/>
      <c r="P181" s="57"/>
      <c r="Q181" s="57"/>
      <c r="R181" s="57"/>
      <c r="S181" s="57"/>
      <c r="T181" s="58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T181" s="18" t="s">
        <v>143</v>
      </c>
      <c r="AU181" s="18" t="s">
        <v>89</v>
      </c>
    </row>
    <row r="182" spans="1:65" s="2" customFormat="1" ht="16.5" customHeight="1">
      <c r="A182" s="31"/>
      <c r="B182" s="143"/>
      <c r="C182" s="188" t="s">
        <v>275</v>
      </c>
      <c r="D182" s="188" t="s">
        <v>209</v>
      </c>
      <c r="E182" s="189" t="s">
        <v>392</v>
      </c>
      <c r="F182" s="190" t="s">
        <v>393</v>
      </c>
      <c r="G182" s="191" t="s">
        <v>394</v>
      </c>
      <c r="H182" s="192">
        <v>1</v>
      </c>
      <c r="I182" s="193">
        <v>0</v>
      </c>
      <c r="J182" s="193">
        <f>ROUND(I182*H182,2)</f>
        <v>0</v>
      </c>
      <c r="K182" s="194"/>
      <c r="L182" s="195"/>
      <c r="M182" s="196" t="s">
        <v>1</v>
      </c>
      <c r="N182" s="197" t="s">
        <v>44</v>
      </c>
      <c r="O182" s="153">
        <v>0</v>
      </c>
      <c r="P182" s="153">
        <f>O182*H182</f>
        <v>0</v>
      </c>
      <c r="Q182" s="153">
        <v>7.4999999999999997E-3</v>
      </c>
      <c r="R182" s="153">
        <f>Q182*H182</f>
        <v>7.4999999999999997E-3</v>
      </c>
      <c r="S182" s="153">
        <v>0</v>
      </c>
      <c r="T182" s="154">
        <f>S182*H182</f>
        <v>0</v>
      </c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155" t="s">
        <v>313</v>
      </c>
      <c r="AT182" s="155" t="s">
        <v>209</v>
      </c>
      <c r="AU182" s="155" t="s">
        <v>89</v>
      </c>
      <c r="AY182" s="18" t="s">
        <v>135</v>
      </c>
      <c r="BE182" s="156">
        <f>IF(N182="základní",J182,0)</f>
        <v>0</v>
      </c>
      <c r="BF182" s="156">
        <f>IF(N182="snížená",J182,0)</f>
        <v>0</v>
      </c>
      <c r="BG182" s="156">
        <f>IF(N182="zákl. přenesená",J182,0)</f>
        <v>0</v>
      </c>
      <c r="BH182" s="156">
        <f>IF(N182="sníž. přenesená",J182,0)</f>
        <v>0</v>
      </c>
      <c r="BI182" s="156">
        <f>IF(N182="nulová",J182,0)</f>
        <v>0</v>
      </c>
      <c r="BJ182" s="18" t="s">
        <v>87</v>
      </c>
      <c r="BK182" s="156">
        <f>ROUND(I182*H182,2)</f>
        <v>0</v>
      </c>
      <c r="BL182" s="18" t="s">
        <v>248</v>
      </c>
      <c r="BM182" s="155" t="s">
        <v>395</v>
      </c>
    </row>
    <row r="183" spans="1:65" s="2" customFormat="1">
      <c r="A183" s="31"/>
      <c r="B183" s="32"/>
      <c r="C183" s="31"/>
      <c r="D183" s="157" t="s">
        <v>143</v>
      </c>
      <c r="E183" s="31"/>
      <c r="F183" s="158" t="s">
        <v>381</v>
      </c>
      <c r="G183" s="31"/>
      <c r="H183" s="31"/>
      <c r="I183" s="31"/>
      <c r="J183" s="31"/>
      <c r="K183" s="31"/>
      <c r="L183" s="32"/>
      <c r="M183" s="159"/>
      <c r="N183" s="160"/>
      <c r="O183" s="57"/>
      <c r="P183" s="57"/>
      <c r="Q183" s="57"/>
      <c r="R183" s="57"/>
      <c r="S183" s="57"/>
      <c r="T183" s="58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T183" s="18" t="s">
        <v>143</v>
      </c>
      <c r="AU183" s="18" t="s">
        <v>89</v>
      </c>
    </row>
    <row r="184" spans="1:65" s="2" customFormat="1" ht="16.5" customHeight="1">
      <c r="A184" s="31"/>
      <c r="B184" s="143"/>
      <c r="C184" s="188" t="s">
        <v>7</v>
      </c>
      <c r="D184" s="188" t="s">
        <v>209</v>
      </c>
      <c r="E184" s="189" t="s">
        <v>396</v>
      </c>
      <c r="F184" s="190" t="s">
        <v>397</v>
      </c>
      <c r="G184" s="191" t="s">
        <v>394</v>
      </c>
      <c r="H184" s="192">
        <v>1</v>
      </c>
      <c r="I184" s="193">
        <v>0</v>
      </c>
      <c r="J184" s="193">
        <f>ROUND(I184*H184,2)</f>
        <v>0</v>
      </c>
      <c r="K184" s="194"/>
      <c r="L184" s="195"/>
      <c r="M184" s="196" t="s">
        <v>1</v>
      </c>
      <c r="N184" s="197" t="s">
        <v>44</v>
      </c>
      <c r="O184" s="153">
        <v>0</v>
      </c>
      <c r="P184" s="153">
        <f>O184*H184</f>
        <v>0</v>
      </c>
      <c r="Q184" s="153">
        <v>7.4999999999999997E-3</v>
      </c>
      <c r="R184" s="153">
        <f>Q184*H184</f>
        <v>7.4999999999999997E-3</v>
      </c>
      <c r="S184" s="153">
        <v>0</v>
      </c>
      <c r="T184" s="154">
        <f>S184*H184</f>
        <v>0</v>
      </c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R184" s="155" t="s">
        <v>313</v>
      </c>
      <c r="AT184" s="155" t="s">
        <v>209</v>
      </c>
      <c r="AU184" s="155" t="s">
        <v>89</v>
      </c>
      <c r="AY184" s="18" t="s">
        <v>135</v>
      </c>
      <c r="BE184" s="156">
        <f>IF(N184="základní",J184,0)</f>
        <v>0</v>
      </c>
      <c r="BF184" s="156">
        <f>IF(N184="snížená",J184,0)</f>
        <v>0</v>
      </c>
      <c r="BG184" s="156">
        <f>IF(N184="zákl. přenesená",J184,0)</f>
        <v>0</v>
      </c>
      <c r="BH184" s="156">
        <f>IF(N184="sníž. přenesená",J184,0)</f>
        <v>0</v>
      </c>
      <c r="BI184" s="156">
        <f>IF(N184="nulová",J184,0)</f>
        <v>0</v>
      </c>
      <c r="BJ184" s="18" t="s">
        <v>87</v>
      </c>
      <c r="BK184" s="156">
        <f>ROUND(I184*H184,2)</f>
        <v>0</v>
      </c>
      <c r="BL184" s="18" t="s">
        <v>248</v>
      </c>
      <c r="BM184" s="155" t="s">
        <v>398</v>
      </c>
    </row>
    <row r="185" spans="1:65" s="2" customFormat="1">
      <c r="A185" s="31"/>
      <c r="B185" s="32"/>
      <c r="C185" s="31"/>
      <c r="D185" s="157" t="s">
        <v>143</v>
      </c>
      <c r="E185" s="31"/>
      <c r="F185" s="158" t="s">
        <v>381</v>
      </c>
      <c r="G185" s="31"/>
      <c r="H185" s="31"/>
      <c r="I185" s="31"/>
      <c r="J185" s="31"/>
      <c r="K185" s="31"/>
      <c r="L185" s="32"/>
      <c r="M185" s="159"/>
      <c r="N185" s="160"/>
      <c r="O185" s="57"/>
      <c r="P185" s="57"/>
      <c r="Q185" s="57"/>
      <c r="R185" s="57"/>
      <c r="S185" s="57"/>
      <c r="T185" s="58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T185" s="18" t="s">
        <v>143</v>
      </c>
      <c r="AU185" s="18" t="s">
        <v>89</v>
      </c>
    </row>
    <row r="186" spans="1:65" s="2" customFormat="1" ht="16.5" customHeight="1">
      <c r="A186" s="31"/>
      <c r="B186" s="143"/>
      <c r="C186" s="188" t="s">
        <v>283</v>
      </c>
      <c r="D186" s="188" t="s">
        <v>209</v>
      </c>
      <c r="E186" s="189" t="s">
        <v>399</v>
      </c>
      <c r="F186" s="190" t="s">
        <v>400</v>
      </c>
      <c r="G186" s="191" t="s">
        <v>394</v>
      </c>
      <c r="H186" s="192">
        <v>1</v>
      </c>
      <c r="I186" s="193">
        <v>0</v>
      </c>
      <c r="J186" s="193">
        <v>0</v>
      </c>
      <c r="K186" s="194"/>
      <c r="L186" s="195"/>
      <c r="M186" s="196" t="s">
        <v>1</v>
      </c>
      <c r="N186" s="197" t="s">
        <v>44</v>
      </c>
      <c r="O186" s="153">
        <v>0</v>
      </c>
      <c r="P186" s="153">
        <f>O186*H186</f>
        <v>0</v>
      </c>
      <c r="Q186" s="153">
        <v>7.4999999999999997E-3</v>
      </c>
      <c r="R186" s="153">
        <f>Q186*H186</f>
        <v>7.4999999999999997E-3</v>
      </c>
      <c r="S186" s="153">
        <v>0</v>
      </c>
      <c r="T186" s="154">
        <f>S186*H186</f>
        <v>0</v>
      </c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R186" s="155" t="s">
        <v>313</v>
      </c>
      <c r="AT186" s="155" t="s">
        <v>209</v>
      </c>
      <c r="AU186" s="155" t="s">
        <v>89</v>
      </c>
      <c r="AY186" s="18" t="s">
        <v>135</v>
      </c>
      <c r="BE186" s="156">
        <f>IF(N186="základní",J186,0)</f>
        <v>0</v>
      </c>
      <c r="BF186" s="156">
        <f>IF(N186="snížená",J186,0)</f>
        <v>0</v>
      </c>
      <c r="BG186" s="156">
        <f>IF(N186="zákl. přenesená",J186,0)</f>
        <v>0</v>
      </c>
      <c r="BH186" s="156">
        <f>IF(N186="sníž. přenesená",J186,0)</f>
        <v>0</v>
      </c>
      <c r="BI186" s="156">
        <f>IF(N186="nulová",J186,0)</f>
        <v>0</v>
      </c>
      <c r="BJ186" s="18" t="s">
        <v>87</v>
      </c>
      <c r="BK186" s="156">
        <f>ROUND(I186*H186,2)</f>
        <v>0</v>
      </c>
      <c r="BL186" s="18" t="s">
        <v>248</v>
      </c>
      <c r="BM186" s="155" t="s">
        <v>401</v>
      </c>
    </row>
    <row r="187" spans="1:65" s="2" customFormat="1">
      <c r="A187" s="31"/>
      <c r="B187" s="32"/>
      <c r="C187" s="31"/>
      <c r="D187" s="157" t="s">
        <v>143</v>
      </c>
      <c r="E187" s="31"/>
      <c r="F187" s="158" t="s">
        <v>381</v>
      </c>
      <c r="G187" s="31"/>
      <c r="H187" s="31"/>
      <c r="I187" s="31"/>
      <c r="J187" s="31"/>
      <c r="K187" s="31"/>
      <c r="L187" s="32"/>
      <c r="M187" s="159"/>
      <c r="N187" s="160"/>
      <c r="O187" s="57"/>
      <c r="P187" s="57"/>
      <c r="Q187" s="57"/>
      <c r="R187" s="57"/>
      <c r="S187" s="57"/>
      <c r="T187" s="58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T187" s="18" t="s">
        <v>143</v>
      </c>
      <c r="AU187" s="18" t="s">
        <v>89</v>
      </c>
    </row>
    <row r="188" spans="1:65" s="2" customFormat="1" ht="16.5" customHeight="1">
      <c r="A188" s="31"/>
      <c r="B188" s="143"/>
      <c r="C188" s="188" t="s">
        <v>288</v>
      </c>
      <c r="D188" s="188" t="s">
        <v>209</v>
      </c>
      <c r="E188" s="189" t="s">
        <v>402</v>
      </c>
      <c r="F188" s="190" t="s">
        <v>403</v>
      </c>
      <c r="G188" s="191" t="s">
        <v>394</v>
      </c>
      <c r="H188" s="192">
        <v>1</v>
      </c>
      <c r="I188" s="193">
        <v>0</v>
      </c>
      <c r="J188" s="193">
        <f>ROUND(I188*H188,2)</f>
        <v>0</v>
      </c>
      <c r="K188" s="194"/>
      <c r="L188" s="195"/>
      <c r="M188" s="196" t="s">
        <v>1</v>
      </c>
      <c r="N188" s="197" t="s">
        <v>44</v>
      </c>
      <c r="O188" s="153">
        <v>0</v>
      </c>
      <c r="P188" s="153">
        <f>O188*H188</f>
        <v>0</v>
      </c>
      <c r="Q188" s="153">
        <v>7.4999999999999997E-3</v>
      </c>
      <c r="R188" s="153">
        <f>Q188*H188</f>
        <v>7.4999999999999997E-3</v>
      </c>
      <c r="S188" s="153">
        <v>0</v>
      </c>
      <c r="T188" s="154">
        <f>S188*H188</f>
        <v>0</v>
      </c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R188" s="155" t="s">
        <v>313</v>
      </c>
      <c r="AT188" s="155" t="s">
        <v>209</v>
      </c>
      <c r="AU188" s="155" t="s">
        <v>89</v>
      </c>
      <c r="AY188" s="18" t="s">
        <v>135</v>
      </c>
      <c r="BE188" s="156">
        <f>IF(N188="základní",J188,0)</f>
        <v>0</v>
      </c>
      <c r="BF188" s="156">
        <f>IF(N188="snížená",J188,0)</f>
        <v>0</v>
      </c>
      <c r="BG188" s="156">
        <f>IF(N188="zákl. přenesená",J188,0)</f>
        <v>0</v>
      </c>
      <c r="BH188" s="156">
        <f>IF(N188="sníž. přenesená",J188,0)</f>
        <v>0</v>
      </c>
      <c r="BI188" s="156">
        <f>IF(N188="nulová",J188,0)</f>
        <v>0</v>
      </c>
      <c r="BJ188" s="18" t="s">
        <v>87</v>
      </c>
      <c r="BK188" s="156">
        <f>ROUND(I188*H188,2)</f>
        <v>0</v>
      </c>
      <c r="BL188" s="18" t="s">
        <v>248</v>
      </c>
      <c r="BM188" s="155" t="s">
        <v>404</v>
      </c>
    </row>
    <row r="189" spans="1:65" s="2" customFormat="1">
      <c r="A189" s="31"/>
      <c r="B189" s="32"/>
      <c r="C189" s="31"/>
      <c r="D189" s="157" t="s">
        <v>143</v>
      </c>
      <c r="E189" s="31"/>
      <c r="F189" s="158" t="s">
        <v>381</v>
      </c>
      <c r="G189" s="31"/>
      <c r="H189" s="31"/>
      <c r="I189" s="31"/>
      <c r="J189" s="31"/>
      <c r="K189" s="31"/>
      <c r="L189" s="32"/>
      <c r="M189" s="159"/>
      <c r="N189" s="160"/>
      <c r="O189" s="57"/>
      <c r="P189" s="57"/>
      <c r="Q189" s="57"/>
      <c r="R189" s="57"/>
      <c r="S189" s="57"/>
      <c r="T189" s="58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T189" s="18" t="s">
        <v>143</v>
      </c>
      <c r="AU189" s="18" t="s">
        <v>89</v>
      </c>
    </row>
    <row r="190" spans="1:65" s="2" customFormat="1" ht="16.5" customHeight="1">
      <c r="A190" s="31"/>
      <c r="B190" s="143"/>
      <c r="C190" s="188" t="s">
        <v>295</v>
      </c>
      <c r="D190" s="188" t="s">
        <v>209</v>
      </c>
      <c r="E190" s="189" t="s">
        <v>405</v>
      </c>
      <c r="F190" s="190" t="s">
        <v>406</v>
      </c>
      <c r="G190" s="191" t="s">
        <v>394</v>
      </c>
      <c r="H190" s="192">
        <v>2</v>
      </c>
      <c r="I190" s="193">
        <v>0</v>
      </c>
      <c r="J190" s="193">
        <f>ROUND(I190*H190,2)</f>
        <v>0</v>
      </c>
      <c r="K190" s="194"/>
      <c r="L190" s="195"/>
      <c r="M190" s="196" t="s">
        <v>1</v>
      </c>
      <c r="N190" s="197" t="s">
        <v>44</v>
      </c>
      <c r="O190" s="153">
        <v>0</v>
      </c>
      <c r="P190" s="153">
        <f>O190*H190</f>
        <v>0</v>
      </c>
      <c r="Q190" s="153">
        <v>7.4999999999999997E-3</v>
      </c>
      <c r="R190" s="153">
        <f>Q190*H190</f>
        <v>1.4999999999999999E-2</v>
      </c>
      <c r="S190" s="153">
        <v>0</v>
      </c>
      <c r="T190" s="154">
        <f>S190*H190</f>
        <v>0</v>
      </c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R190" s="155" t="s">
        <v>313</v>
      </c>
      <c r="AT190" s="155" t="s">
        <v>209</v>
      </c>
      <c r="AU190" s="155" t="s">
        <v>89</v>
      </c>
      <c r="AY190" s="18" t="s">
        <v>135</v>
      </c>
      <c r="BE190" s="156">
        <f>IF(N190="základní",J190,0)</f>
        <v>0</v>
      </c>
      <c r="BF190" s="156">
        <f>IF(N190="snížená",J190,0)</f>
        <v>0</v>
      </c>
      <c r="BG190" s="156">
        <f>IF(N190="zákl. přenesená",J190,0)</f>
        <v>0</v>
      </c>
      <c r="BH190" s="156">
        <f>IF(N190="sníž. přenesená",J190,0)</f>
        <v>0</v>
      </c>
      <c r="BI190" s="156">
        <f>IF(N190="nulová",J190,0)</f>
        <v>0</v>
      </c>
      <c r="BJ190" s="18" t="s">
        <v>87</v>
      </c>
      <c r="BK190" s="156">
        <f>ROUND(I190*H190,2)</f>
        <v>0</v>
      </c>
      <c r="BL190" s="18" t="s">
        <v>248</v>
      </c>
      <c r="BM190" s="155" t="s">
        <v>407</v>
      </c>
    </row>
    <row r="191" spans="1:65" s="2" customFormat="1">
      <c r="A191" s="31"/>
      <c r="B191" s="32"/>
      <c r="C191" s="31"/>
      <c r="D191" s="157" t="s">
        <v>143</v>
      </c>
      <c r="E191" s="31"/>
      <c r="F191" s="158" t="s">
        <v>381</v>
      </c>
      <c r="G191" s="31"/>
      <c r="H191" s="31"/>
      <c r="I191" s="31"/>
      <c r="J191" s="31"/>
      <c r="K191" s="31"/>
      <c r="L191" s="32"/>
      <c r="M191" s="159"/>
      <c r="N191" s="160"/>
      <c r="O191" s="57"/>
      <c r="P191" s="57"/>
      <c r="Q191" s="57"/>
      <c r="R191" s="57"/>
      <c r="S191" s="57"/>
      <c r="T191" s="58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T191" s="18" t="s">
        <v>143</v>
      </c>
      <c r="AU191" s="18" t="s">
        <v>89</v>
      </c>
    </row>
    <row r="192" spans="1:65" s="2" customFormat="1" ht="16.5" customHeight="1">
      <c r="A192" s="31"/>
      <c r="B192" s="143"/>
      <c r="C192" s="188" t="s">
        <v>304</v>
      </c>
      <c r="D192" s="188" t="s">
        <v>209</v>
      </c>
      <c r="E192" s="189" t="s">
        <v>408</v>
      </c>
      <c r="F192" s="190" t="s">
        <v>409</v>
      </c>
      <c r="G192" s="191" t="s">
        <v>394</v>
      </c>
      <c r="H192" s="192">
        <v>1</v>
      </c>
      <c r="I192" s="193">
        <v>0</v>
      </c>
      <c r="J192" s="193">
        <f>ROUND(I192*H192,2)</f>
        <v>0</v>
      </c>
      <c r="K192" s="194"/>
      <c r="L192" s="195"/>
      <c r="M192" s="196" t="s">
        <v>1</v>
      </c>
      <c r="N192" s="197" t="s">
        <v>44</v>
      </c>
      <c r="O192" s="153">
        <v>0</v>
      </c>
      <c r="P192" s="153">
        <f>O192*H192</f>
        <v>0</v>
      </c>
      <c r="Q192" s="153">
        <v>7.4999999999999997E-3</v>
      </c>
      <c r="R192" s="153">
        <f>Q192*H192</f>
        <v>7.4999999999999997E-3</v>
      </c>
      <c r="S192" s="153">
        <v>0</v>
      </c>
      <c r="T192" s="154">
        <f>S192*H192</f>
        <v>0</v>
      </c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R192" s="155" t="s">
        <v>313</v>
      </c>
      <c r="AT192" s="155" t="s">
        <v>209</v>
      </c>
      <c r="AU192" s="155" t="s">
        <v>89</v>
      </c>
      <c r="AY192" s="18" t="s">
        <v>135</v>
      </c>
      <c r="BE192" s="156">
        <f>IF(N192="základní",J192,0)</f>
        <v>0</v>
      </c>
      <c r="BF192" s="156">
        <f>IF(N192="snížená",J192,0)</f>
        <v>0</v>
      </c>
      <c r="BG192" s="156">
        <f>IF(N192="zákl. přenesená",J192,0)</f>
        <v>0</v>
      </c>
      <c r="BH192" s="156">
        <f>IF(N192="sníž. přenesená",J192,0)</f>
        <v>0</v>
      </c>
      <c r="BI192" s="156">
        <f>IF(N192="nulová",J192,0)</f>
        <v>0</v>
      </c>
      <c r="BJ192" s="18" t="s">
        <v>87</v>
      </c>
      <c r="BK192" s="156">
        <f>ROUND(I192*H192,2)</f>
        <v>0</v>
      </c>
      <c r="BL192" s="18" t="s">
        <v>248</v>
      </c>
      <c r="BM192" s="155" t="s">
        <v>410</v>
      </c>
    </row>
    <row r="193" spans="1:47" s="2" customFormat="1">
      <c r="A193" s="31"/>
      <c r="B193" s="32"/>
      <c r="C193" s="31"/>
      <c r="D193" s="157" t="s">
        <v>143</v>
      </c>
      <c r="E193" s="31"/>
      <c r="F193" s="158" t="s">
        <v>381</v>
      </c>
      <c r="G193" s="31"/>
      <c r="H193" s="31"/>
      <c r="I193" s="31"/>
      <c r="J193" s="31"/>
      <c r="K193" s="31"/>
      <c r="L193" s="32"/>
      <c r="M193" s="198"/>
      <c r="N193" s="199"/>
      <c r="O193" s="200"/>
      <c r="P193" s="200"/>
      <c r="Q193" s="200"/>
      <c r="R193" s="200"/>
      <c r="S193" s="200"/>
      <c r="T193" s="20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T193" s="18" t="s">
        <v>143</v>
      </c>
      <c r="AU193" s="18" t="s">
        <v>89</v>
      </c>
    </row>
    <row r="194" spans="1:47" s="2" customFormat="1" ht="6.95" customHeight="1">
      <c r="A194" s="31"/>
      <c r="B194" s="46"/>
      <c r="C194" s="47"/>
      <c r="D194" s="47"/>
      <c r="E194" s="47"/>
      <c r="F194" s="47"/>
      <c r="G194" s="47"/>
      <c r="H194" s="47"/>
      <c r="I194" s="47"/>
      <c r="J194" s="47"/>
      <c r="K194" s="47"/>
      <c r="L194" s="32"/>
      <c r="M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</row>
  </sheetData>
  <autoFilter ref="C123:K193" xr:uid="{00000000-0009-0000-0000-000002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M232"/>
  <sheetViews>
    <sheetView showGridLines="0" topLeftCell="A324" workbookViewId="0">
      <selection activeCell="H147" sqref="H147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2"/>
    </row>
    <row r="2" spans="1:46" s="1" customFormat="1" ht="36.950000000000003" customHeight="1">
      <c r="L2" s="231" t="s">
        <v>5</v>
      </c>
      <c r="M2" s="225"/>
      <c r="N2" s="225"/>
      <c r="O2" s="225"/>
      <c r="P2" s="225"/>
      <c r="Q2" s="225"/>
      <c r="R2" s="225"/>
      <c r="S2" s="225"/>
      <c r="T2" s="225"/>
      <c r="U2" s="225"/>
      <c r="V2" s="225"/>
      <c r="AT2" s="18" t="s">
        <v>95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89</v>
      </c>
    </row>
    <row r="4" spans="1:46" s="1" customFormat="1" ht="24.95" customHeight="1">
      <c r="B4" s="21"/>
      <c r="D4" s="22" t="s">
        <v>105</v>
      </c>
      <c r="L4" s="21"/>
      <c r="M4" s="93" t="s">
        <v>10</v>
      </c>
      <c r="AT4" s="18" t="s">
        <v>3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7" t="s">
        <v>14</v>
      </c>
      <c r="L6" s="21"/>
    </row>
    <row r="7" spans="1:46" s="1" customFormat="1" ht="16.5" customHeight="1">
      <c r="B7" s="21"/>
      <c r="E7" s="237" t="str">
        <f>'Rekapitulace stavby'!K6</f>
        <v>Hala pro tenisový kurt na p.č. 1819/510</v>
      </c>
      <c r="F7" s="238"/>
      <c r="G7" s="238"/>
      <c r="H7" s="238"/>
      <c r="L7" s="21"/>
    </row>
    <row r="8" spans="1:46" s="2" customFormat="1" ht="12" customHeight="1">
      <c r="A8" s="31"/>
      <c r="B8" s="32"/>
      <c r="C8" s="31"/>
      <c r="D8" s="27" t="s">
        <v>106</v>
      </c>
      <c r="E8" s="31"/>
      <c r="F8" s="31"/>
      <c r="G8" s="31"/>
      <c r="H8" s="31"/>
      <c r="I8" s="31"/>
      <c r="J8" s="31"/>
      <c r="K8" s="31"/>
      <c r="L8" s="4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2"/>
      <c r="C9" s="31"/>
      <c r="D9" s="31"/>
      <c r="E9" s="202" t="s">
        <v>411</v>
      </c>
      <c r="F9" s="236"/>
      <c r="G9" s="236"/>
      <c r="H9" s="236"/>
      <c r="I9" s="31"/>
      <c r="J9" s="31"/>
      <c r="K9" s="31"/>
      <c r="L9" s="4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>
      <c r="A10" s="31"/>
      <c r="B10" s="32"/>
      <c r="C10" s="31"/>
      <c r="D10" s="31"/>
      <c r="E10" s="31"/>
      <c r="F10" s="31"/>
      <c r="G10" s="31"/>
      <c r="H10" s="31"/>
      <c r="I10" s="31"/>
      <c r="J10" s="31"/>
      <c r="K10" s="31"/>
      <c r="L10" s="4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2"/>
      <c r="C11" s="31"/>
      <c r="D11" s="27" t="s">
        <v>16</v>
      </c>
      <c r="E11" s="31"/>
      <c r="F11" s="25" t="s">
        <v>1</v>
      </c>
      <c r="G11" s="31"/>
      <c r="H11" s="31"/>
      <c r="I11" s="27" t="s">
        <v>18</v>
      </c>
      <c r="J11" s="25" t="s">
        <v>1</v>
      </c>
      <c r="K11" s="31"/>
      <c r="L11" s="4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2"/>
      <c r="C12" s="31"/>
      <c r="D12" s="27" t="s">
        <v>20</v>
      </c>
      <c r="E12" s="31"/>
      <c r="F12" s="25" t="s">
        <v>21</v>
      </c>
      <c r="G12" s="31"/>
      <c r="H12" s="31"/>
      <c r="I12" s="27" t="s">
        <v>22</v>
      </c>
      <c r="J12" s="54"/>
      <c r="K12" s="31"/>
      <c r="L12" s="4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2"/>
      <c r="C13" s="31"/>
      <c r="D13" s="31"/>
      <c r="E13" s="31"/>
      <c r="F13" s="31"/>
      <c r="G13" s="31"/>
      <c r="H13" s="31"/>
      <c r="I13" s="31"/>
      <c r="J13" s="31"/>
      <c r="K13" s="31"/>
      <c r="L13" s="4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2"/>
      <c r="C14" s="31"/>
      <c r="D14" s="27" t="s">
        <v>27</v>
      </c>
      <c r="E14" s="31"/>
      <c r="F14" s="31"/>
      <c r="G14" s="31"/>
      <c r="H14" s="31"/>
      <c r="I14" s="27" t="s">
        <v>28</v>
      </c>
      <c r="J14" s="25" t="s">
        <v>29</v>
      </c>
      <c r="K14" s="31"/>
      <c r="L14" s="4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2"/>
      <c r="C15" s="31"/>
      <c r="D15" s="31"/>
      <c r="E15" s="25" t="s">
        <v>30</v>
      </c>
      <c r="F15" s="31"/>
      <c r="G15" s="31"/>
      <c r="H15" s="31"/>
      <c r="I15" s="27" t="s">
        <v>31</v>
      </c>
      <c r="J15" s="25" t="s">
        <v>1</v>
      </c>
      <c r="K15" s="31"/>
      <c r="L15" s="4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4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2"/>
      <c r="C17" s="31"/>
      <c r="D17" s="27" t="s">
        <v>32</v>
      </c>
      <c r="E17" s="31"/>
      <c r="F17" s="31"/>
      <c r="G17" s="31"/>
      <c r="H17" s="31"/>
      <c r="I17" s="27" t="s">
        <v>28</v>
      </c>
      <c r="J17" s="25" t="str">
        <f>'Rekapitulace stavby'!AN13</f>
        <v/>
      </c>
      <c r="K17" s="31"/>
      <c r="L17" s="4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2"/>
      <c r="C18" s="31"/>
      <c r="D18" s="31"/>
      <c r="E18" s="224" t="str">
        <f>'Rekapitulace stavby'!E14</f>
        <v xml:space="preserve"> </v>
      </c>
      <c r="F18" s="224"/>
      <c r="G18" s="224"/>
      <c r="H18" s="224"/>
      <c r="I18" s="27" t="s">
        <v>31</v>
      </c>
      <c r="J18" s="25" t="str">
        <f>'Rekapitulace stavby'!AN14</f>
        <v/>
      </c>
      <c r="K18" s="31"/>
      <c r="L18" s="4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2"/>
      <c r="C19" s="31"/>
      <c r="D19" s="31"/>
      <c r="E19" s="31"/>
      <c r="F19" s="31"/>
      <c r="G19" s="31"/>
      <c r="H19" s="31"/>
      <c r="I19" s="31"/>
      <c r="J19" s="31"/>
      <c r="K19" s="31"/>
      <c r="L19" s="4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2"/>
      <c r="C20" s="31"/>
      <c r="D20" s="27" t="s">
        <v>34</v>
      </c>
      <c r="E20" s="31"/>
      <c r="F20" s="31"/>
      <c r="G20" s="31"/>
      <c r="H20" s="31"/>
      <c r="I20" s="27" t="s">
        <v>28</v>
      </c>
      <c r="J20" s="25" t="s">
        <v>1</v>
      </c>
      <c r="K20" s="31"/>
      <c r="L20" s="4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2"/>
      <c r="C21" s="31"/>
      <c r="D21" s="31"/>
      <c r="E21" s="25" t="s">
        <v>35</v>
      </c>
      <c r="F21" s="31"/>
      <c r="G21" s="31"/>
      <c r="H21" s="31"/>
      <c r="I21" s="27" t="s">
        <v>31</v>
      </c>
      <c r="J21" s="25" t="s">
        <v>1</v>
      </c>
      <c r="K21" s="31"/>
      <c r="L21" s="4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2"/>
      <c r="C22" s="31"/>
      <c r="D22" s="31"/>
      <c r="E22" s="31"/>
      <c r="F22" s="31"/>
      <c r="G22" s="31"/>
      <c r="H22" s="31"/>
      <c r="I22" s="31"/>
      <c r="J22" s="31"/>
      <c r="K22" s="31"/>
      <c r="L22" s="4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2"/>
      <c r="C23" s="31"/>
      <c r="D23" s="27" t="s">
        <v>37</v>
      </c>
      <c r="E23" s="31"/>
      <c r="F23" s="31"/>
      <c r="G23" s="31"/>
      <c r="H23" s="31"/>
      <c r="I23" s="27" t="s">
        <v>28</v>
      </c>
      <c r="J23" s="25" t="str">
        <f>IF('Rekapitulace stavby'!AN19="","",'Rekapitulace stavby'!AN19)</f>
        <v/>
      </c>
      <c r="K23" s="31"/>
      <c r="L23" s="4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2"/>
      <c r="C24" s="31"/>
      <c r="D24" s="31"/>
      <c r="E24" s="25" t="str">
        <f>IF('Rekapitulace stavby'!E20="","",'Rekapitulace stavby'!E20)</f>
        <v xml:space="preserve"> </v>
      </c>
      <c r="F24" s="31"/>
      <c r="G24" s="31"/>
      <c r="H24" s="31"/>
      <c r="I24" s="27" t="s">
        <v>31</v>
      </c>
      <c r="J24" s="25" t="str">
        <f>IF('Rekapitulace stavby'!AN20="","",'Rekapitulace stavby'!AN20)</f>
        <v/>
      </c>
      <c r="K24" s="31"/>
      <c r="L24" s="4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2"/>
      <c r="C25" s="31"/>
      <c r="D25" s="31"/>
      <c r="E25" s="31"/>
      <c r="F25" s="31"/>
      <c r="G25" s="31"/>
      <c r="H25" s="31"/>
      <c r="I25" s="31"/>
      <c r="J25" s="31"/>
      <c r="K25" s="31"/>
      <c r="L25" s="4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2"/>
      <c r="C26" s="31"/>
      <c r="D26" s="27" t="s">
        <v>38</v>
      </c>
      <c r="E26" s="31"/>
      <c r="F26" s="31"/>
      <c r="G26" s="31"/>
      <c r="H26" s="31"/>
      <c r="I26" s="31"/>
      <c r="J26" s="31"/>
      <c r="K26" s="31"/>
      <c r="L26" s="4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94"/>
      <c r="B27" s="95"/>
      <c r="C27" s="94"/>
      <c r="D27" s="94"/>
      <c r="E27" s="227" t="s">
        <v>1</v>
      </c>
      <c r="F27" s="227"/>
      <c r="G27" s="227"/>
      <c r="H27" s="227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4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2"/>
      <c r="C29" s="31"/>
      <c r="D29" s="65"/>
      <c r="E29" s="65"/>
      <c r="F29" s="65"/>
      <c r="G29" s="65"/>
      <c r="H29" s="65"/>
      <c r="I29" s="65"/>
      <c r="J29" s="65"/>
      <c r="K29" s="65"/>
      <c r="L29" s="4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2"/>
      <c r="C30" s="31"/>
      <c r="D30" s="97" t="s">
        <v>39</v>
      </c>
      <c r="E30" s="31"/>
      <c r="F30" s="31"/>
      <c r="G30" s="31"/>
      <c r="H30" s="31"/>
      <c r="I30" s="31"/>
      <c r="J30" s="70">
        <v>0</v>
      </c>
      <c r="K30" s="31"/>
      <c r="L30" s="4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>
      <c r="A31" s="31"/>
      <c r="B31" s="32"/>
      <c r="C31" s="31"/>
      <c r="D31" s="65"/>
      <c r="E31" s="65"/>
      <c r="F31" s="65"/>
      <c r="G31" s="65"/>
      <c r="H31" s="65"/>
      <c r="I31" s="65"/>
      <c r="J31" s="65"/>
      <c r="K31" s="65"/>
      <c r="L31" s="4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2"/>
      <c r="C32" s="31"/>
      <c r="D32" s="31"/>
      <c r="E32" s="31"/>
      <c r="F32" s="35" t="s">
        <v>41</v>
      </c>
      <c r="G32" s="31"/>
      <c r="H32" s="31"/>
      <c r="I32" s="35" t="s">
        <v>40</v>
      </c>
      <c r="J32" s="35" t="s">
        <v>42</v>
      </c>
      <c r="K32" s="31"/>
      <c r="L32" s="4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customHeight="1">
      <c r="A33" s="31"/>
      <c r="B33" s="32"/>
      <c r="C33" s="31"/>
      <c r="D33" s="98" t="s">
        <v>43</v>
      </c>
      <c r="E33" s="27" t="s">
        <v>44</v>
      </c>
      <c r="F33" s="99">
        <v>0</v>
      </c>
      <c r="G33" s="31"/>
      <c r="H33" s="31"/>
      <c r="I33" s="100">
        <v>0.21</v>
      </c>
      <c r="J33" s="99">
        <v>0</v>
      </c>
      <c r="K33" s="31"/>
      <c r="L33" s="4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2"/>
      <c r="C34" s="31"/>
      <c r="D34" s="31"/>
      <c r="E34" s="27" t="s">
        <v>45</v>
      </c>
      <c r="F34" s="99">
        <f>ROUND((SUM(BF124:BF231)),  2)</f>
        <v>0</v>
      </c>
      <c r="G34" s="31"/>
      <c r="H34" s="31"/>
      <c r="I34" s="100">
        <v>0.15</v>
      </c>
      <c r="J34" s="99">
        <f>ROUND(((SUM(BF124:BF231))*I34),  2)</f>
        <v>0</v>
      </c>
      <c r="K34" s="31"/>
      <c r="L34" s="4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2"/>
      <c r="C35" s="31"/>
      <c r="D35" s="31"/>
      <c r="E35" s="27" t="s">
        <v>46</v>
      </c>
      <c r="F35" s="99">
        <f>ROUND((SUM(BG124:BG231)),  2)</f>
        <v>0</v>
      </c>
      <c r="G35" s="31"/>
      <c r="H35" s="31"/>
      <c r="I35" s="100">
        <v>0.21</v>
      </c>
      <c r="J35" s="99">
        <f>0</f>
        <v>0</v>
      </c>
      <c r="K35" s="31"/>
      <c r="L35" s="4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2"/>
      <c r="C36" s="31"/>
      <c r="D36" s="31"/>
      <c r="E36" s="27" t="s">
        <v>47</v>
      </c>
      <c r="F36" s="99">
        <f>ROUND((SUM(BH124:BH231)),  2)</f>
        <v>0</v>
      </c>
      <c r="G36" s="31"/>
      <c r="H36" s="31"/>
      <c r="I36" s="100">
        <v>0.15</v>
      </c>
      <c r="J36" s="99">
        <f>0</f>
        <v>0</v>
      </c>
      <c r="K36" s="31"/>
      <c r="L36" s="4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2"/>
      <c r="C37" s="31"/>
      <c r="D37" s="31"/>
      <c r="E37" s="27" t="s">
        <v>48</v>
      </c>
      <c r="F37" s="99">
        <f>ROUND((SUM(BI124:BI231)),  2)</f>
        <v>0</v>
      </c>
      <c r="G37" s="31"/>
      <c r="H37" s="31"/>
      <c r="I37" s="100">
        <v>0</v>
      </c>
      <c r="J37" s="99">
        <f>0</f>
        <v>0</v>
      </c>
      <c r="K37" s="31"/>
      <c r="L37" s="4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customHeight="1">
      <c r="A38" s="31"/>
      <c r="B38" s="32"/>
      <c r="C38" s="31"/>
      <c r="D38" s="31"/>
      <c r="E38" s="31"/>
      <c r="F38" s="31"/>
      <c r="G38" s="31"/>
      <c r="H38" s="31"/>
      <c r="I38" s="31"/>
      <c r="J38" s="31"/>
      <c r="K38" s="31"/>
      <c r="L38" s="4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2"/>
      <c r="C39" s="101"/>
      <c r="D39" s="102" t="s">
        <v>49</v>
      </c>
      <c r="E39" s="59"/>
      <c r="F39" s="59"/>
      <c r="G39" s="103" t="s">
        <v>50</v>
      </c>
      <c r="H39" s="104" t="s">
        <v>51</v>
      </c>
      <c r="I39" s="59"/>
      <c r="J39" s="105">
        <v>0</v>
      </c>
      <c r="K39" s="106"/>
      <c r="L39" s="4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customHeight="1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4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customHeight="1">
      <c r="B41" s="21"/>
      <c r="L41" s="21"/>
    </row>
    <row r="42" spans="1:31" s="1" customFormat="1" ht="14.45" customHeight="1">
      <c r="B42" s="21"/>
      <c r="L42" s="21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1"/>
      <c r="D50" s="42" t="s">
        <v>52</v>
      </c>
      <c r="E50" s="43"/>
      <c r="F50" s="43"/>
      <c r="G50" s="42" t="s">
        <v>53</v>
      </c>
      <c r="H50" s="43"/>
      <c r="I50" s="43"/>
      <c r="J50" s="43"/>
      <c r="K50" s="43"/>
      <c r="L50" s="41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1"/>
      <c r="B61" s="32"/>
      <c r="C61" s="31"/>
      <c r="D61" s="44" t="s">
        <v>54</v>
      </c>
      <c r="E61" s="34"/>
      <c r="F61" s="107" t="s">
        <v>55</v>
      </c>
      <c r="G61" s="44" t="s">
        <v>54</v>
      </c>
      <c r="H61" s="34"/>
      <c r="I61" s="34"/>
      <c r="J61" s="108" t="s">
        <v>55</v>
      </c>
      <c r="K61" s="34"/>
      <c r="L61" s="4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1"/>
      <c r="B65" s="32"/>
      <c r="C65" s="31"/>
      <c r="D65" s="42" t="s">
        <v>56</v>
      </c>
      <c r="E65" s="45"/>
      <c r="F65" s="45"/>
      <c r="G65" s="42" t="s">
        <v>57</v>
      </c>
      <c r="H65" s="45"/>
      <c r="I65" s="45"/>
      <c r="J65" s="45"/>
      <c r="K65" s="45"/>
      <c r="L65" s="4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1"/>
      <c r="B76" s="32"/>
      <c r="C76" s="31"/>
      <c r="D76" s="44" t="s">
        <v>54</v>
      </c>
      <c r="E76" s="34"/>
      <c r="F76" s="107" t="s">
        <v>55</v>
      </c>
      <c r="G76" s="44" t="s">
        <v>54</v>
      </c>
      <c r="H76" s="34"/>
      <c r="I76" s="34"/>
      <c r="J76" s="108" t="s">
        <v>55</v>
      </c>
      <c r="K76" s="34"/>
      <c r="L76" s="4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22" t="s">
        <v>108</v>
      </c>
      <c r="D82" s="31"/>
      <c r="E82" s="31"/>
      <c r="F82" s="31"/>
      <c r="G82" s="31"/>
      <c r="H82" s="31"/>
      <c r="I82" s="31"/>
      <c r="J82" s="31"/>
      <c r="K82" s="31"/>
      <c r="L82" s="4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4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7" t="s">
        <v>14</v>
      </c>
      <c r="D84" s="31"/>
      <c r="E84" s="31"/>
      <c r="F84" s="31"/>
      <c r="G84" s="31"/>
      <c r="H84" s="31"/>
      <c r="I84" s="31"/>
      <c r="J84" s="31"/>
      <c r="K84" s="31"/>
      <c r="L84" s="4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>
      <c r="A85" s="31"/>
      <c r="B85" s="32"/>
      <c r="C85" s="31"/>
      <c r="D85" s="31"/>
      <c r="E85" s="237" t="str">
        <f>E7</f>
        <v>Hala pro tenisový kurt na p.č. 1819/510</v>
      </c>
      <c r="F85" s="238"/>
      <c r="G85" s="238"/>
      <c r="H85" s="238"/>
      <c r="I85" s="31"/>
      <c r="J85" s="31"/>
      <c r="K85" s="31"/>
      <c r="L85" s="4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7" t="s">
        <v>106</v>
      </c>
      <c r="D86" s="31"/>
      <c r="E86" s="31"/>
      <c r="F86" s="31"/>
      <c r="G86" s="31"/>
      <c r="H86" s="31"/>
      <c r="I86" s="31"/>
      <c r="J86" s="31"/>
      <c r="K86" s="31"/>
      <c r="L86" s="4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1"/>
      <c r="D87" s="31"/>
      <c r="E87" s="202" t="str">
        <f>E9</f>
        <v>SO 03 - Odvedení dešťových vod</v>
      </c>
      <c r="F87" s="236"/>
      <c r="G87" s="236"/>
      <c r="H87" s="236"/>
      <c r="I87" s="31"/>
      <c r="J87" s="31"/>
      <c r="K87" s="31"/>
      <c r="L87" s="4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4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7" t="s">
        <v>20</v>
      </c>
      <c r="D89" s="31"/>
      <c r="E89" s="31"/>
      <c r="F89" s="25" t="str">
        <f>F12</f>
        <v>Buštěhrad</v>
      </c>
      <c r="G89" s="31"/>
      <c r="H89" s="31"/>
      <c r="I89" s="27" t="s">
        <v>22</v>
      </c>
      <c r="J89" s="54" t="str">
        <f>IF(J12="","",J12)</f>
        <v/>
      </c>
      <c r="K89" s="31"/>
      <c r="L89" s="4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customHeight="1">
      <c r="A90" s="31"/>
      <c r="B90" s="32"/>
      <c r="C90" s="31"/>
      <c r="D90" s="31"/>
      <c r="E90" s="31"/>
      <c r="F90" s="31"/>
      <c r="G90" s="31"/>
      <c r="H90" s="31"/>
      <c r="I90" s="31"/>
      <c r="J90" s="31"/>
      <c r="K90" s="31"/>
      <c r="L90" s="4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25.7" customHeight="1">
      <c r="A91" s="31"/>
      <c r="B91" s="32"/>
      <c r="C91" s="27" t="s">
        <v>27</v>
      </c>
      <c r="D91" s="31"/>
      <c r="E91" s="31"/>
      <c r="F91" s="25" t="str">
        <f>E15</f>
        <v>Tenisový klub Tenisek Buštěhrad, z.s.</v>
      </c>
      <c r="G91" s="31"/>
      <c r="H91" s="31"/>
      <c r="I91" s="27" t="s">
        <v>34</v>
      </c>
      <c r="J91" s="29" t="str">
        <f>E21</f>
        <v>Ing. arch P. Pašek, Ing. arch J. Zelenka</v>
      </c>
      <c r="K91" s="31"/>
      <c r="L91" s="4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customHeight="1">
      <c r="A92" s="31"/>
      <c r="B92" s="32"/>
      <c r="C92" s="27" t="s">
        <v>32</v>
      </c>
      <c r="D92" s="31"/>
      <c r="E92" s="31"/>
      <c r="F92" s="25" t="str">
        <f>IF(E18="","",E18)</f>
        <v xml:space="preserve"> </v>
      </c>
      <c r="G92" s="31"/>
      <c r="H92" s="31"/>
      <c r="I92" s="27" t="s">
        <v>37</v>
      </c>
      <c r="J92" s="29" t="str">
        <f>E24</f>
        <v xml:space="preserve"> </v>
      </c>
      <c r="K92" s="31"/>
      <c r="L92" s="4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4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09" t="s">
        <v>109</v>
      </c>
      <c r="D94" s="101"/>
      <c r="E94" s="101"/>
      <c r="F94" s="101"/>
      <c r="G94" s="101"/>
      <c r="H94" s="101"/>
      <c r="I94" s="101"/>
      <c r="J94" s="110" t="s">
        <v>110</v>
      </c>
      <c r="K94" s="101"/>
      <c r="L94" s="4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1"/>
      <c r="D95" s="31"/>
      <c r="E95" s="31"/>
      <c r="F95" s="31"/>
      <c r="G95" s="31"/>
      <c r="H95" s="31"/>
      <c r="I95" s="31"/>
      <c r="J95" s="31"/>
      <c r="K95" s="31"/>
      <c r="L95" s="4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customHeight="1">
      <c r="A96" s="31"/>
      <c r="B96" s="32"/>
      <c r="C96" s="111" t="s">
        <v>111</v>
      </c>
      <c r="D96" s="31"/>
      <c r="E96" s="31"/>
      <c r="F96" s="31"/>
      <c r="G96" s="31"/>
      <c r="H96" s="31"/>
      <c r="I96" s="31"/>
      <c r="J96" s="70">
        <v>0</v>
      </c>
      <c r="K96" s="31"/>
      <c r="L96" s="4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8" t="s">
        <v>112</v>
      </c>
    </row>
    <row r="97" spans="1:31" s="9" customFormat="1" ht="24.95" customHeight="1">
      <c r="B97" s="112"/>
      <c r="D97" s="113" t="s">
        <v>113</v>
      </c>
      <c r="E97" s="114"/>
      <c r="F97" s="114"/>
      <c r="G97" s="114"/>
      <c r="H97" s="114"/>
      <c r="I97" s="114"/>
      <c r="J97" s="115">
        <v>0</v>
      </c>
      <c r="L97" s="112"/>
    </row>
    <row r="98" spans="1:31" s="10" customFormat="1" ht="19.899999999999999" customHeight="1">
      <c r="B98" s="116"/>
      <c r="D98" s="117" t="s">
        <v>114</v>
      </c>
      <c r="E98" s="118"/>
      <c r="F98" s="118"/>
      <c r="G98" s="118"/>
      <c r="H98" s="118"/>
      <c r="I98" s="118"/>
      <c r="J98" s="119">
        <v>0</v>
      </c>
      <c r="L98" s="116"/>
    </row>
    <row r="99" spans="1:31" s="10" customFormat="1" ht="19.899999999999999" customHeight="1">
      <c r="B99" s="116"/>
      <c r="D99" s="117" t="s">
        <v>115</v>
      </c>
      <c r="E99" s="118"/>
      <c r="F99" s="118"/>
      <c r="G99" s="118"/>
      <c r="H99" s="118"/>
      <c r="I99" s="118"/>
      <c r="J99" s="119">
        <v>0</v>
      </c>
      <c r="L99" s="116"/>
    </row>
    <row r="100" spans="1:31" s="10" customFormat="1" ht="19.899999999999999" customHeight="1">
      <c r="B100" s="116"/>
      <c r="D100" s="117" t="s">
        <v>316</v>
      </c>
      <c r="E100" s="118"/>
      <c r="F100" s="118"/>
      <c r="G100" s="118"/>
      <c r="H100" s="118"/>
      <c r="I100" s="118"/>
      <c r="J100" s="119">
        <v>0</v>
      </c>
      <c r="L100" s="116"/>
    </row>
    <row r="101" spans="1:31" s="10" customFormat="1" ht="19.899999999999999" customHeight="1">
      <c r="B101" s="116"/>
      <c r="D101" s="117" t="s">
        <v>412</v>
      </c>
      <c r="E101" s="118"/>
      <c r="F101" s="118"/>
      <c r="G101" s="118"/>
      <c r="H101" s="118"/>
      <c r="I101" s="118"/>
      <c r="J101" s="119">
        <v>0</v>
      </c>
      <c r="L101" s="116"/>
    </row>
    <row r="102" spans="1:31" s="10" customFormat="1" ht="19.899999999999999" customHeight="1">
      <c r="B102" s="116"/>
      <c r="D102" s="117" t="s">
        <v>317</v>
      </c>
      <c r="E102" s="118"/>
      <c r="F102" s="118"/>
      <c r="G102" s="118"/>
      <c r="H102" s="118"/>
      <c r="I102" s="118"/>
      <c r="J102" s="119">
        <v>0</v>
      </c>
      <c r="L102" s="116"/>
    </row>
    <row r="103" spans="1:31" s="10" customFormat="1" ht="19.899999999999999" customHeight="1">
      <c r="B103" s="116"/>
      <c r="D103" s="117" t="s">
        <v>413</v>
      </c>
      <c r="E103" s="118"/>
      <c r="F103" s="118"/>
      <c r="G103" s="118"/>
      <c r="H103" s="118"/>
      <c r="I103" s="118"/>
      <c r="J103" s="119">
        <v>0</v>
      </c>
      <c r="L103" s="116"/>
    </row>
    <row r="104" spans="1:31" s="10" customFormat="1" ht="19.899999999999999" customHeight="1">
      <c r="B104" s="116"/>
      <c r="D104" s="117" t="s">
        <v>117</v>
      </c>
      <c r="E104" s="118"/>
      <c r="F104" s="118"/>
      <c r="G104" s="118"/>
      <c r="H104" s="118"/>
      <c r="I104" s="118"/>
      <c r="J104" s="119">
        <v>0</v>
      </c>
      <c r="L104" s="116"/>
    </row>
    <row r="105" spans="1:31" s="2" customFormat="1" ht="21.75" customHeight="1">
      <c r="A105" s="31"/>
      <c r="B105" s="32"/>
      <c r="C105" s="31"/>
      <c r="D105" s="31"/>
      <c r="E105" s="31"/>
      <c r="F105" s="31"/>
      <c r="G105" s="31"/>
      <c r="H105" s="31"/>
      <c r="I105" s="31"/>
      <c r="J105" s="31"/>
      <c r="K105" s="31"/>
      <c r="L105" s="4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</row>
    <row r="106" spans="1:31" s="2" customFormat="1" ht="6.95" customHeight="1">
      <c r="A106" s="31"/>
      <c r="B106" s="46"/>
      <c r="C106" s="47"/>
      <c r="D106" s="47"/>
      <c r="E106" s="47"/>
      <c r="F106" s="47"/>
      <c r="G106" s="47"/>
      <c r="H106" s="47"/>
      <c r="I106" s="47"/>
      <c r="J106" s="47"/>
      <c r="K106" s="47"/>
      <c r="L106" s="4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</row>
    <row r="110" spans="1:31" s="2" customFormat="1" ht="6.95" customHeight="1">
      <c r="A110" s="31"/>
      <c r="B110" s="48"/>
      <c r="C110" s="49"/>
      <c r="D110" s="49"/>
      <c r="E110" s="49"/>
      <c r="F110" s="49"/>
      <c r="G110" s="49"/>
      <c r="H110" s="49"/>
      <c r="I110" s="49"/>
      <c r="J110" s="49"/>
      <c r="K110" s="49"/>
      <c r="L110" s="4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24.95" customHeight="1">
      <c r="A111" s="31"/>
      <c r="B111" s="32"/>
      <c r="C111" s="22" t="s">
        <v>120</v>
      </c>
      <c r="D111" s="31"/>
      <c r="E111" s="31"/>
      <c r="F111" s="31"/>
      <c r="G111" s="31"/>
      <c r="H111" s="31"/>
      <c r="I111" s="31"/>
      <c r="J111" s="31"/>
      <c r="K111" s="31"/>
      <c r="L111" s="4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6.95" customHeight="1">
      <c r="A112" s="31"/>
      <c r="B112" s="32"/>
      <c r="C112" s="31"/>
      <c r="D112" s="31"/>
      <c r="E112" s="31"/>
      <c r="F112" s="31"/>
      <c r="G112" s="31"/>
      <c r="H112" s="31"/>
      <c r="I112" s="31"/>
      <c r="J112" s="31"/>
      <c r="K112" s="31"/>
      <c r="L112" s="4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12" customHeight="1">
      <c r="A113" s="31"/>
      <c r="B113" s="32"/>
      <c r="C113" s="27" t="s">
        <v>14</v>
      </c>
      <c r="D113" s="31"/>
      <c r="E113" s="31"/>
      <c r="F113" s="31"/>
      <c r="G113" s="31"/>
      <c r="H113" s="31"/>
      <c r="I113" s="31"/>
      <c r="J113" s="31"/>
      <c r="K113" s="31"/>
      <c r="L113" s="4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16.5" customHeight="1">
      <c r="A114" s="31"/>
      <c r="B114" s="32"/>
      <c r="C114" s="31"/>
      <c r="D114" s="31"/>
      <c r="E114" s="237" t="str">
        <f>E7</f>
        <v>Hala pro tenisový kurt na p.č. 1819/510</v>
      </c>
      <c r="F114" s="238"/>
      <c r="G114" s="238"/>
      <c r="H114" s="238"/>
      <c r="I114" s="31"/>
      <c r="J114" s="31"/>
      <c r="K114" s="31"/>
      <c r="L114" s="4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12" customHeight="1">
      <c r="A115" s="31"/>
      <c r="B115" s="32"/>
      <c r="C115" s="27" t="s">
        <v>106</v>
      </c>
      <c r="D115" s="31"/>
      <c r="E115" s="31"/>
      <c r="F115" s="31"/>
      <c r="G115" s="31"/>
      <c r="H115" s="31"/>
      <c r="I115" s="31"/>
      <c r="J115" s="31"/>
      <c r="K115" s="31"/>
      <c r="L115" s="4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16.5" customHeight="1">
      <c r="A116" s="31"/>
      <c r="B116" s="32"/>
      <c r="C116" s="31"/>
      <c r="D116" s="31"/>
      <c r="E116" s="202" t="str">
        <f>E9</f>
        <v>SO 03 - Odvedení dešťových vod</v>
      </c>
      <c r="F116" s="236"/>
      <c r="G116" s="236"/>
      <c r="H116" s="236"/>
      <c r="I116" s="31"/>
      <c r="J116" s="31"/>
      <c r="K116" s="31"/>
      <c r="L116" s="4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6.95" customHeight="1">
      <c r="A117" s="31"/>
      <c r="B117" s="32"/>
      <c r="C117" s="31"/>
      <c r="D117" s="31"/>
      <c r="E117" s="31"/>
      <c r="F117" s="31"/>
      <c r="G117" s="31"/>
      <c r="H117" s="31"/>
      <c r="I117" s="31"/>
      <c r="J117" s="31"/>
      <c r="K117" s="31"/>
      <c r="L117" s="4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12" customHeight="1">
      <c r="A118" s="31"/>
      <c r="B118" s="32"/>
      <c r="C118" s="27" t="s">
        <v>20</v>
      </c>
      <c r="D118" s="31"/>
      <c r="E118" s="31"/>
      <c r="F118" s="25" t="str">
        <f>F12</f>
        <v>Buštěhrad</v>
      </c>
      <c r="G118" s="31"/>
      <c r="H118" s="31"/>
      <c r="I118" s="27" t="s">
        <v>22</v>
      </c>
      <c r="J118" s="54" t="str">
        <f>IF(J12="","",J12)</f>
        <v/>
      </c>
      <c r="K118" s="31"/>
      <c r="L118" s="4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2" customFormat="1" ht="6.95" customHeight="1">
      <c r="A119" s="31"/>
      <c r="B119" s="32"/>
      <c r="C119" s="31"/>
      <c r="D119" s="31"/>
      <c r="E119" s="31"/>
      <c r="F119" s="31"/>
      <c r="G119" s="31"/>
      <c r="H119" s="31"/>
      <c r="I119" s="31"/>
      <c r="J119" s="31"/>
      <c r="K119" s="31"/>
      <c r="L119" s="4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5" s="2" customFormat="1" ht="25.7" customHeight="1">
      <c r="A120" s="31"/>
      <c r="B120" s="32"/>
      <c r="C120" s="27" t="s">
        <v>27</v>
      </c>
      <c r="D120" s="31"/>
      <c r="E120" s="31"/>
      <c r="F120" s="25" t="str">
        <f>E15</f>
        <v>Tenisový klub Tenisek Buštěhrad, z.s.</v>
      </c>
      <c r="G120" s="31"/>
      <c r="H120" s="31"/>
      <c r="I120" s="27" t="s">
        <v>34</v>
      </c>
      <c r="J120" s="29" t="str">
        <f>E21</f>
        <v>Ing. arch P. Pašek, Ing. arch J. Zelenka</v>
      </c>
      <c r="K120" s="31"/>
      <c r="L120" s="4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5" s="2" customFormat="1" ht="15.2" customHeight="1">
      <c r="A121" s="31"/>
      <c r="B121" s="32"/>
      <c r="C121" s="27" t="s">
        <v>32</v>
      </c>
      <c r="D121" s="31"/>
      <c r="E121" s="31"/>
      <c r="F121" s="25" t="str">
        <f>IF(E18="","",E18)</f>
        <v xml:space="preserve"> </v>
      </c>
      <c r="G121" s="31"/>
      <c r="H121" s="31"/>
      <c r="I121" s="27" t="s">
        <v>37</v>
      </c>
      <c r="J121" s="29" t="str">
        <f>E24</f>
        <v xml:space="preserve"> </v>
      </c>
      <c r="K121" s="31"/>
      <c r="L121" s="4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65" s="2" customFormat="1" ht="10.35" customHeight="1">
      <c r="A122" s="31"/>
      <c r="B122" s="32"/>
      <c r="C122" s="31"/>
      <c r="D122" s="31"/>
      <c r="E122" s="31"/>
      <c r="F122" s="31"/>
      <c r="G122" s="31"/>
      <c r="H122" s="31"/>
      <c r="I122" s="31"/>
      <c r="J122" s="31"/>
      <c r="K122" s="31"/>
      <c r="L122" s="4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65" s="11" customFormat="1" ht="29.25" customHeight="1">
      <c r="A123" s="120"/>
      <c r="B123" s="121"/>
      <c r="C123" s="122" t="s">
        <v>121</v>
      </c>
      <c r="D123" s="123" t="s">
        <v>64</v>
      </c>
      <c r="E123" s="123" t="s">
        <v>60</v>
      </c>
      <c r="F123" s="123" t="s">
        <v>61</v>
      </c>
      <c r="G123" s="123" t="s">
        <v>122</v>
      </c>
      <c r="H123" s="123" t="s">
        <v>123</v>
      </c>
      <c r="I123" s="123" t="s">
        <v>124</v>
      </c>
      <c r="J123" s="124" t="s">
        <v>110</v>
      </c>
      <c r="K123" s="125" t="s">
        <v>125</v>
      </c>
      <c r="L123" s="126"/>
      <c r="M123" s="61" t="s">
        <v>1</v>
      </c>
      <c r="N123" s="62" t="s">
        <v>43</v>
      </c>
      <c r="O123" s="62" t="s">
        <v>126</v>
      </c>
      <c r="P123" s="62" t="s">
        <v>127</v>
      </c>
      <c r="Q123" s="62" t="s">
        <v>128</v>
      </c>
      <c r="R123" s="62" t="s">
        <v>129</v>
      </c>
      <c r="S123" s="62" t="s">
        <v>130</v>
      </c>
      <c r="T123" s="63" t="s">
        <v>131</v>
      </c>
      <c r="U123" s="120"/>
      <c r="V123" s="120"/>
      <c r="W123" s="120"/>
      <c r="X123" s="120"/>
      <c r="Y123" s="120"/>
      <c r="Z123" s="120"/>
      <c r="AA123" s="120"/>
      <c r="AB123" s="120"/>
      <c r="AC123" s="120"/>
      <c r="AD123" s="120"/>
      <c r="AE123" s="120"/>
    </row>
    <row r="124" spans="1:65" s="2" customFormat="1" ht="22.9" customHeight="1">
      <c r="A124" s="31"/>
      <c r="B124" s="32"/>
      <c r="C124" s="68" t="s">
        <v>132</v>
      </c>
      <c r="D124" s="31"/>
      <c r="E124" s="31"/>
      <c r="F124" s="31"/>
      <c r="G124" s="31"/>
      <c r="H124" s="31"/>
      <c r="I124" s="31"/>
      <c r="J124" s="127">
        <v>0</v>
      </c>
      <c r="K124" s="31"/>
      <c r="L124" s="32"/>
      <c r="M124" s="64"/>
      <c r="N124" s="55"/>
      <c r="O124" s="65"/>
      <c r="P124" s="128">
        <f>P125</f>
        <v>262.88677000000001</v>
      </c>
      <c r="Q124" s="65"/>
      <c r="R124" s="128">
        <f>R125</f>
        <v>71.069290300000006</v>
      </c>
      <c r="S124" s="65"/>
      <c r="T124" s="129">
        <f>T125</f>
        <v>0</v>
      </c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T124" s="18" t="s">
        <v>78</v>
      </c>
      <c r="AU124" s="18" t="s">
        <v>112</v>
      </c>
      <c r="BK124" s="130">
        <f>BK125</f>
        <v>0</v>
      </c>
    </row>
    <row r="125" spans="1:65" s="12" customFormat="1" ht="25.9" customHeight="1">
      <c r="B125" s="131"/>
      <c r="D125" s="132" t="s">
        <v>78</v>
      </c>
      <c r="E125" s="133" t="s">
        <v>133</v>
      </c>
      <c r="F125" s="133" t="s">
        <v>134</v>
      </c>
      <c r="J125" s="134">
        <v>0</v>
      </c>
      <c r="L125" s="131"/>
      <c r="M125" s="135"/>
      <c r="N125" s="136"/>
      <c r="O125" s="136"/>
      <c r="P125" s="137">
        <f>P126+P165+P185+P190+P198+P216+P229</f>
        <v>262.88677000000001</v>
      </c>
      <c r="Q125" s="136"/>
      <c r="R125" s="137">
        <f>R126+R165+R185+R190+R198+R216+R229</f>
        <v>71.069290300000006</v>
      </c>
      <c r="S125" s="136"/>
      <c r="T125" s="138">
        <f>T126+T165+T185+T190+T198+T216+T229</f>
        <v>0</v>
      </c>
      <c r="AR125" s="132" t="s">
        <v>87</v>
      </c>
      <c r="AT125" s="139" t="s">
        <v>78</v>
      </c>
      <c r="AU125" s="139" t="s">
        <v>79</v>
      </c>
      <c r="AY125" s="132" t="s">
        <v>135</v>
      </c>
      <c r="BK125" s="140">
        <f>BK126+BK165+BK185+BK190+BK198+BK216+BK229</f>
        <v>0</v>
      </c>
    </row>
    <row r="126" spans="1:65" s="12" customFormat="1" ht="22.9" customHeight="1">
      <c r="B126" s="131"/>
      <c r="D126" s="132" t="s">
        <v>78</v>
      </c>
      <c r="E126" s="141" t="s">
        <v>87</v>
      </c>
      <c r="F126" s="141" t="s">
        <v>136</v>
      </c>
      <c r="J126" s="142">
        <v>0</v>
      </c>
      <c r="L126" s="131"/>
      <c r="M126" s="135"/>
      <c r="N126" s="136"/>
      <c r="O126" s="136"/>
      <c r="P126" s="137">
        <f>SUM(P127:P164)</f>
        <v>78.147680000000008</v>
      </c>
      <c r="Q126" s="136"/>
      <c r="R126" s="137">
        <f>SUM(R127:R164)</f>
        <v>0</v>
      </c>
      <c r="S126" s="136"/>
      <c r="T126" s="138">
        <f>SUM(T127:T164)</f>
        <v>0</v>
      </c>
      <c r="AR126" s="132" t="s">
        <v>87</v>
      </c>
      <c r="AT126" s="139" t="s">
        <v>78</v>
      </c>
      <c r="AU126" s="139" t="s">
        <v>87</v>
      </c>
      <c r="AY126" s="132" t="s">
        <v>135</v>
      </c>
      <c r="BK126" s="140">
        <f>SUM(BK127:BK164)</f>
        <v>0</v>
      </c>
    </row>
    <row r="127" spans="1:65" s="2" customFormat="1" ht="33" customHeight="1">
      <c r="A127" s="31"/>
      <c r="B127" s="143"/>
      <c r="C127" s="144" t="s">
        <v>87</v>
      </c>
      <c r="D127" s="144" t="s">
        <v>137</v>
      </c>
      <c r="E127" s="145" t="s">
        <v>414</v>
      </c>
      <c r="F127" s="146" t="s">
        <v>415</v>
      </c>
      <c r="G127" s="147" t="s">
        <v>140</v>
      </c>
      <c r="H127" s="148">
        <v>42.34</v>
      </c>
      <c r="I127" s="149">
        <v>0</v>
      </c>
      <c r="J127" s="149">
        <f>ROUND(I127*H127,2)</f>
        <v>0</v>
      </c>
      <c r="K127" s="150"/>
      <c r="L127" s="32"/>
      <c r="M127" s="151" t="s">
        <v>1</v>
      </c>
      <c r="N127" s="152" t="s">
        <v>44</v>
      </c>
      <c r="O127" s="153">
        <v>1.1220000000000001</v>
      </c>
      <c r="P127" s="153">
        <f>O127*H127</f>
        <v>47.505480000000006</v>
      </c>
      <c r="Q127" s="153">
        <v>0</v>
      </c>
      <c r="R127" s="153">
        <f>Q127*H127</f>
        <v>0</v>
      </c>
      <c r="S127" s="153">
        <v>0</v>
      </c>
      <c r="T127" s="154">
        <f>S127*H127</f>
        <v>0</v>
      </c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R127" s="155" t="s">
        <v>141</v>
      </c>
      <c r="AT127" s="155" t="s">
        <v>137</v>
      </c>
      <c r="AU127" s="155" t="s">
        <v>89</v>
      </c>
      <c r="AY127" s="18" t="s">
        <v>135</v>
      </c>
      <c r="BE127" s="156">
        <f>IF(N127="základní",J127,0)</f>
        <v>0</v>
      </c>
      <c r="BF127" s="156">
        <f>IF(N127="snížená",J127,0)</f>
        <v>0</v>
      </c>
      <c r="BG127" s="156">
        <f>IF(N127="zákl. přenesená",J127,0)</f>
        <v>0</v>
      </c>
      <c r="BH127" s="156">
        <f>IF(N127="sníž. přenesená",J127,0)</f>
        <v>0</v>
      </c>
      <c r="BI127" s="156">
        <f>IF(N127="nulová",J127,0)</f>
        <v>0</v>
      </c>
      <c r="BJ127" s="18" t="s">
        <v>87</v>
      </c>
      <c r="BK127" s="156">
        <f>ROUND(I127*H127,2)</f>
        <v>0</v>
      </c>
      <c r="BL127" s="18" t="s">
        <v>141</v>
      </c>
      <c r="BM127" s="155" t="s">
        <v>416</v>
      </c>
    </row>
    <row r="128" spans="1:65" s="2" customFormat="1" ht="29.25">
      <c r="A128" s="31"/>
      <c r="B128" s="32"/>
      <c r="C128" s="31"/>
      <c r="D128" s="157" t="s">
        <v>143</v>
      </c>
      <c r="E128" s="31"/>
      <c r="F128" s="158" t="s">
        <v>417</v>
      </c>
      <c r="G128" s="31"/>
      <c r="H128" s="31"/>
      <c r="I128" s="31"/>
      <c r="J128" s="31"/>
      <c r="K128" s="31"/>
      <c r="L128" s="32"/>
      <c r="M128" s="159"/>
      <c r="N128" s="160"/>
      <c r="O128" s="57"/>
      <c r="P128" s="57"/>
      <c r="Q128" s="57"/>
      <c r="R128" s="57"/>
      <c r="S128" s="57"/>
      <c r="T128" s="58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T128" s="18" t="s">
        <v>143</v>
      </c>
      <c r="AU128" s="18" t="s">
        <v>89</v>
      </c>
    </row>
    <row r="129" spans="1:65" s="14" customFormat="1">
      <c r="B129" s="168"/>
      <c r="D129" s="157" t="s">
        <v>145</v>
      </c>
      <c r="E129" s="169" t="s">
        <v>1</v>
      </c>
      <c r="F129" s="170" t="s">
        <v>418</v>
      </c>
      <c r="H129" s="169" t="s">
        <v>1</v>
      </c>
      <c r="L129" s="168"/>
      <c r="M129" s="171"/>
      <c r="N129" s="172"/>
      <c r="O129" s="172"/>
      <c r="P129" s="172"/>
      <c r="Q129" s="172"/>
      <c r="R129" s="172"/>
      <c r="S129" s="172"/>
      <c r="T129" s="173"/>
      <c r="AT129" s="169" t="s">
        <v>145</v>
      </c>
      <c r="AU129" s="169" t="s">
        <v>89</v>
      </c>
      <c r="AV129" s="14" t="s">
        <v>87</v>
      </c>
      <c r="AW129" s="14" t="s">
        <v>36</v>
      </c>
      <c r="AX129" s="14" t="s">
        <v>79</v>
      </c>
      <c r="AY129" s="169" t="s">
        <v>135</v>
      </c>
    </row>
    <row r="130" spans="1:65" s="13" customFormat="1">
      <c r="B130" s="161"/>
      <c r="D130" s="157" t="s">
        <v>145</v>
      </c>
      <c r="E130" s="162" t="s">
        <v>1</v>
      </c>
      <c r="F130" s="163" t="s">
        <v>419</v>
      </c>
      <c r="H130" s="164">
        <v>17.64</v>
      </c>
      <c r="L130" s="161"/>
      <c r="M130" s="165"/>
      <c r="N130" s="166"/>
      <c r="O130" s="166"/>
      <c r="P130" s="166"/>
      <c r="Q130" s="166"/>
      <c r="R130" s="166"/>
      <c r="S130" s="166"/>
      <c r="T130" s="167"/>
      <c r="AT130" s="162" t="s">
        <v>145</v>
      </c>
      <c r="AU130" s="162" t="s">
        <v>89</v>
      </c>
      <c r="AV130" s="13" t="s">
        <v>89</v>
      </c>
      <c r="AW130" s="13" t="s">
        <v>36</v>
      </c>
      <c r="AX130" s="13" t="s">
        <v>79</v>
      </c>
      <c r="AY130" s="162" t="s">
        <v>135</v>
      </c>
    </row>
    <row r="131" spans="1:65" s="14" customFormat="1">
      <c r="B131" s="168"/>
      <c r="D131" s="157" t="s">
        <v>145</v>
      </c>
      <c r="E131" s="169" t="s">
        <v>1</v>
      </c>
      <c r="F131" s="170" t="s">
        <v>420</v>
      </c>
      <c r="H131" s="169" t="s">
        <v>1</v>
      </c>
      <c r="L131" s="168"/>
      <c r="M131" s="171"/>
      <c r="N131" s="172"/>
      <c r="O131" s="172"/>
      <c r="P131" s="172"/>
      <c r="Q131" s="172"/>
      <c r="R131" s="172"/>
      <c r="S131" s="172"/>
      <c r="T131" s="173"/>
      <c r="AT131" s="169" t="s">
        <v>145</v>
      </c>
      <c r="AU131" s="169" t="s">
        <v>89</v>
      </c>
      <c r="AV131" s="14" t="s">
        <v>87</v>
      </c>
      <c r="AW131" s="14" t="s">
        <v>36</v>
      </c>
      <c r="AX131" s="14" t="s">
        <v>79</v>
      </c>
      <c r="AY131" s="169" t="s">
        <v>135</v>
      </c>
    </row>
    <row r="132" spans="1:65" s="13" customFormat="1">
      <c r="B132" s="161"/>
      <c r="D132" s="157" t="s">
        <v>145</v>
      </c>
      <c r="E132" s="162" t="s">
        <v>1</v>
      </c>
      <c r="F132" s="163" t="s">
        <v>421</v>
      </c>
      <c r="H132" s="164">
        <v>17.5</v>
      </c>
      <c r="L132" s="161"/>
      <c r="M132" s="165"/>
      <c r="N132" s="166"/>
      <c r="O132" s="166"/>
      <c r="P132" s="166"/>
      <c r="Q132" s="166"/>
      <c r="R132" s="166"/>
      <c r="S132" s="166"/>
      <c r="T132" s="167"/>
      <c r="AT132" s="162" t="s">
        <v>145</v>
      </c>
      <c r="AU132" s="162" t="s">
        <v>89</v>
      </c>
      <c r="AV132" s="13" t="s">
        <v>89</v>
      </c>
      <c r="AW132" s="13" t="s">
        <v>36</v>
      </c>
      <c r="AX132" s="13" t="s">
        <v>79</v>
      </c>
      <c r="AY132" s="162" t="s">
        <v>135</v>
      </c>
    </row>
    <row r="133" spans="1:65" s="14" customFormat="1">
      <c r="B133" s="168"/>
      <c r="D133" s="157" t="s">
        <v>145</v>
      </c>
      <c r="E133" s="169" t="s">
        <v>1</v>
      </c>
      <c r="F133" s="170" t="s">
        <v>422</v>
      </c>
      <c r="H133" s="169" t="s">
        <v>1</v>
      </c>
      <c r="L133" s="168"/>
      <c r="M133" s="171"/>
      <c r="N133" s="172"/>
      <c r="O133" s="172"/>
      <c r="P133" s="172"/>
      <c r="Q133" s="172"/>
      <c r="R133" s="172"/>
      <c r="S133" s="172"/>
      <c r="T133" s="173"/>
      <c r="AT133" s="169" t="s">
        <v>145</v>
      </c>
      <c r="AU133" s="169" t="s">
        <v>89</v>
      </c>
      <c r="AV133" s="14" t="s">
        <v>87</v>
      </c>
      <c r="AW133" s="14" t="s">
        <v>36</v>
      </c>
      <c r="AX133" s="14" t="s">
        <v>79</v>
      </c>
      <c r="AY133" s="169" t="s">
        <v>135</v>
      </c>
    </row>
    <row r="134" spans="1:65" s="13" customFormat="1">
      <c r="B134" s="161"/>
      <c r="D134" s="157" t="s">
        <v>145</v>
      </c>
      <c r="E134" s="162" t="s">
        <v>1</v>
      </c>
      <c r="F134" s="163" t="s">
        <v>423</v>
      </c>
      <c r="H134" s="164">
        <v>7.2</v>
      </c>
      <c r="L134" s="161"/>
      <c r="M134" s="165"/>
      <c r="N134" s="166"/>
      <c r="O134" s="166"/>
      <c r="P134" s="166"/>
      <c r="Q134" s="166"/>
      <c r="R134" s="166"/>
      <c r="S134" s="166"/>
      <c r="T134" s="167"/>
      <c r="AT134" s="162" t="s">
        <v>145</v>
      </c>
      <c r="AU134" s="162" t="s">
        <v>89</v>
      </c>
      <c r="AV134" s="13" t="s">
        <v>89</v>
      </c>
      <c r="AW134" s="13" t="s">
        <v>36</v>
      </c>
      <c r="AX134" s="13" t="s">
        <v>79</v>
      </c>
      <c r="AY134" s="162" t="s">
        <v>135</v>
      </c>
    </row>
    <row r="135" spans="1:65" s="16" customFormat="1">
      <c r="B135" s="181"/>
      <c r="D135" s="157" t="s">
        <v>145</v>
      </c>
      <c r="E135" s="182" t="s">
        <v>1</v>
      </c>
      <c r="F135" s="183" t="s">
        <v>164</v>
      </c>
      <c r="H135" s="184">
        <v>42.34</v>
      </c>
      <c r="L135" s="181"/>
      <c r="M135" s="185"/>
      <c r="N135" s="186"/>
      <c r="O135" s="186"/>
      <c r="P135" s="186"/>
      <c r="Q135" s="186"/>
      <c r="R135" s="186"/>
      <c r="S135" s="186"/>
      <c r="T135" s="187"/>
      <c r="AT135" s="182" t="s">
        <v>145</v>
      </c>
      <c r="AU135" s="182" t="s">
        <v>89</v>
      </c>
      <c r="AV135" s="16" t="s">
        <v>141</v>
      </c>
      <c r="AW135" s="16" t="s">
        <v>36</v>
      </c>
      <c r="AX135" s="16" t="s">
        <v>87</v>
      </c>
      <c r="AY135" s="182" t="s">
        <v>135</v>
      </c>
    </row>
    <row r="136" spans="1:65" s="2" customFormat="1" ht="33" customHeight="1">
      <c r="A136" s="31"/>
      <c r="B136" s="143"/>
      <c r="C136" s="144" t="s">
        <v>89</v>
      </c>
      <c r="D136" s="144" t="s">
        <v>137</v>
      </c>
      <c r="E136" s="145" t="s">
        <v>165</v>
      </c>
      <c r="F136" s="146" t="s">
        <v>166</v>
      </c>
      <c r="G136" s="147" t="s">
        <v>140</v>
      </c>
      <c r="H136" s="148">
        <v>20.55</v>
      </c>
      <c r="I136" s="149">
        <v>0</v>
      </c>
      <c r="J136" s="149">
        <v>0</v>
      </c>
      <c r="K136" s="150"/>
      <c r="L136" s="32"/>
      <c r="M136" s="151" t="s">
        <v>1</v>
      </c>
      <c r="N136" s="152" t="s">
        <v>44</v>
      </c>
      <c r="O136" s="153">
        <v>8.6999999999999994E-2</v>
      </c>
      <c r="P136" s="153">
        <f>O136*H136</f>
        <v>1.7878499999999999</v>
      </c>
      <c r="Q136" s="153">
        <v>0</v>
      </c>
      <c r="R136" s="153">
        <f>Q136*H136</f>
        <v>0</v>
      </c>
      <c r="S136" s="153">
        <v>0</v>
      </c>
      <c r="T136" s="154">
        <f>S136*H136</f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55" t="s">
        <v>141</v>
      </c>
      <c r="AT136" s="155" t="s">
        <v>137</v>
      </c>
      <c r="AU136" s="155" t="s">
        <v>89</v>
      </c>
      <c r="AY136" s="18" t="s">
        <v>135</v>
      </c>
      <c r="BE136" s="156">
        <f>IF(N136="základní",J136,0)</f>
        <v>0</v>
      </c>
      <c r="BF136" s="156">
        <f>IF(N136="snížená",J136,0)</f>
        <v>0</v>
      </c>
      <c r="BG136" s="156">
        <f>IF(N136="zákl. přenesená",J136,0)</f>
        <v>0</v>
      </c>
      <c r="BH136" s="156">
        <f>IF(N136="sníž. přenesená",J136,0)</f>
        <v>0</v>
      </c>
      <c r="BI136" s="156">
        <f>IF(N136="nulová",J136,0)</f>
        <v>0</v>
      </c>
      <c r="BJ136" s="18" t="s">
        <v>87</v>
      </c>
      <c r="BK136" s="156">
        <f>ROUND(I136*H136,2)</f>
        <v>0</v>
      </c>
      <c r="BL136" s="18" t="s">
        <v>141</v>
      </c>
      <c r="BM136" s="155" t="s">
        <v>424</v>
      </c>
    </row>
    <row r="137" spans="1:65" s="2" customFormat="1" ht="39">
      <c r="A137" s="31"/>
      <c r="B137" s="32"/>
      <c r="C137" s="31"/>
      <c r="D137" s="157" t="s">
        <v>143</v>
      </c>
      <c r="E137" s="31"/>
      <c r="F137" s="158" t="s">
        <v>168</v>
      </c>
      <c r="G137" s="31"/>
      <c r="H137" s="31"/>
      <c r="I137" s="31"/>
      <c r="J137" s="31"/>
      <c r="K137" s="31"/>
      <c r="L137" s="32"/>
      <c r="M137" s="159"/>
      <c r="N137" s="160"/>
      <c r="O137" s="57"/>
      <c r="P137" s="57"/>
      <c r="Q137" s="57"/>
      <c r="R137" s="57"/>
      <c r="S137" s="57"/>
      <c r="T137" s="58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T137" s="18" t="s">
        <v>143</v>
      </c>
      <c r="AU137" s="18" t="s">
        <v>89</v>
      </c>
    </row>
    <row r="138" spans="1:65" s="14" customFormat="1">
      <c r="B138" s="168"/>
      <c r="D138" s="157" t="s">
        <v>145</v>
      </c>
      <c r="E138" s="169" t="s">
        <v>1</v>
      </c>
      <c r="F138" s="170" t="s">
        <v>418</v>
      </c>
      <c r="H138" s="169" t="s">
        <v>1</v>
      </c>
      <c r="L138" s="168"/>
      <c r="M138" s="171"/>
      <c r="N138" s="172"/>
      <c r="O138" s="172"/>
      <c r="P138" s="172"/>
      <c r="Q138" s="172"/>
      <c r="R138" s="172"/>
      <c r="S138" s="172"/>
      <c r="T138" s="173"/>
      <c r="AT138" s="169" t="s">
        <v>145</v>
      </c>
      <c r="AU138" s="169" t="s">
        <v>89</v>
      </c>
      <c r="AV138" s="14" t="s">
        <v>87</v>
      </c>
      <c r="AW138" s="14" t="s">
        <v>36</v>
      </c>
      <c r="AX138" s="14" t="s">
        <v>79</v>
      </c>
      <c r="AY138" s="169" t="s">
        <v>135</v>
      </c>
    </row>
    <row r="139" spans="1:65" s="13" customFormat="1">
      <c r="B139" s="161"/>
      <c r="D139" s="157" t="s">
        <v>145</v>
      </c>
      <c r="E139" s="162" t="s">
        <v>1</v>
      </c>
      <c r="F139" s="163" t="s">
        <v>419</v>
      </c>
      <c r="H139" s="164">
        <v>17.64</v>
      </c>
      <c r="L139" s="161"/>
      <c r="M139" s="165"/>
      <c r="N139" s="166"/>
      <c r="O139" s="166"/>
      <c r="P139" s="166"/>
      <c r="Q139" s="166"/>
      <c r="R139" s="166"/>
      <c r="S139" s="166"/>
      <c r="T139" s="167"/>
      <c r="AT139" s="162" t="s">
        <v>145</v>
      </c>
      <c r="AU139" s="162" t="s">
        <v>89</v>
      </c>
      <c r="AV139" s="13" t="s">
        <v>89</v>
      </c>
      <c r="AW139" s="13" t="s">
        <v>36</v>
      </c>
      <c r="AX139" s="13" t="s">
        <v>79</v>
      </c>
      <c r="AY139" s="162" t="s">
        <v>135</v>
      </c>
    </row>
    <row r="140" spans="1:65" s="14" customFormat="1">
      <c r="B140" s="168"/>
      <c r="D140" s="157" t="s">
        <v>145</v>
      </c>
      <c r="E140" s="169" t="s">
        <v>1</v>
      </c>
      <c r="F140" s="170" t="s">
        <v>420</v>
      </c>
      <c r="H140" s="169" t="s">
        <v>1</v>
      </c>
      <c r="L140" s="168"/>
      <c r="M140" s="171"/>
      <c r="N140" s="172"/>
      <c r="O140" s="172"/>
      <c r="P140" s="172"/>
      <c r="Q140" s="172"/>
      <c r="R140" s="172"/>
      <c r="S140" s="172"/>
      <c r="T140" s="173"/>
      <c r="AT140" s="169" t="s">
        <v>145</v>
      </c>
      <c r="AU140" s="169" t="s">
        <v>89</v>
      </c>
      <c r="AV140" s="14" t="s">
        <v>87</v>
      </c>
      <c r="AW140" s="14" t="s">
        <v>36</v>
      </c>
      <c r="AX140" s="14" t="s">
        <v>79</v>
      </c>
      <c r="AY140" s="169" t="s">
        <v>135</v>
      </c>
    </row>
    <row r="141" spans="1:65" s="13" customFormat="1">
      <c r="B141" s="161"/>
      <c r="D141" s="157" t="s">
        <v>145</v>
      </c>
      <c r="E141" s="162" t="s">
        <v>1</v>
      </c>
      <c r="F141" s="163" t="s">
        <v>421</v>
      </c>
      <c r="H141" s="164">
        <v>17.5</v>
      </c>
      <c r="L141" s="161"/>
      <c r="M141" s="165"/>
      <c r="N141" s="166"/>
      <c r="O141" s="166"/>
      <c r="P141" s="166"/>
      <c r="Q141" s="166"/>
      <c r="R141" s="166"/>
      <c r="S141" s="166"/>
      <c r="T141" s="167"/>
      <c r="AT141" s="162" t="s">
        <v>145</v>
      </c>
      <c r="AU141" s="162" t="s">
        <v>89</v>
      </c>
      <c r="AV141" s="13" t="s">
        <v>89</v>
      </c>
      <c r="AW141" s="13" t="s">
        <v>36</v>
      </c>
      <c r="AX141" s="13" t="s">
        <v>79</v>
      </c>
      <c r="AY141" s="162" t="s">
        <v>135</v>
      </c>
    </row>
    <row r="142" spans="1:65" s="14" customFormat="1">
      <c r="B142" s="168"/>
      <c r="D142" s="157" t="s">
        <v>145</v>
      </c>
      <c r="E142" s="169" t="s">
        <v>1</v>
      </c>
      <c r="F142" s="170" t="s">
        <v>422</v>
      </c>
      <c r="H142" s="169" t="s">
        <v>1</v>
      </c>
      <c r="L142" s="168"/>
      <c r="M142" s="171"/>
      <c r="N142" s="172"/>
      <c r="O142" s="172"/>
      <c r="P142" s="172"/>
      <c r="Q142" s="172"/>
      <c r="R142" s="172"/>
      <c r="S142" s="172"/>
      <c r="T142" s="173"/>
      <c r="AT142" s="169" t="s">
        <v>145</v>
      </c>
      <c r="AU142" s="169" t="s">
        <v>89</v>
      </c>
      <c r="AV142" s="14" t="s">
        <v>87</v>
      </c>
      <c r="AW142" s="14" t="s">
        <v>36</v>
      </c>
      <c r="AX142" s="14" t="s">
        <v>79</v>
      </c>
      <c r="AY142" s="169" t="s">
        <v>135</v>
      </c>
    </row>
    <row r="143" spans="1:65" s="13" customFormat="1">
      <c r="B143" s="161"/>
      <c r="D143" s="157" t="s">
        <v>145</v>
      </c>
      <c r="E143" s="162" t="s">
        <v>1</v>
      </c>
      <c r="F143" s="163" t="s">
        <v>423</v>
      </c>
      <c r="H143" s="164">
        <v>7.2</v>
      </c>
      <c r="L143" s="161"/>
      <c r="M143" s="165"/>
      <c r="N143" s="166"/>
      <c r="O143" s="166"/>
      <c r="P143" s="166"/>
      <c r="Q143" s="166"/>
      <c r="R143" s="166"/>
      <c r="S143" s="166"/>
      <c r="T143" s="167"/>
      <c r="AT143" s="162" t="s">
        <v>145</v>
      </c>
      <c r="AU143" s="162" t="s">
        <v>89</v>
      </c>
      <c r="AV143" s="13" t="s">
        <v>89</v>
      </c>
      <c r="AW143" s="13" t="s">
        <v>36</v>
      </c>
      <c r="AX143" s="13" t="s">
        <v>79</v>
      </c>
      <c r="AY143" s="162" t="s">
        <v>135</v>
      </c>
    </row>
    <row r="144" spans="1:65" s="16" customFormat="1">
      <c r="B144" s="181"/>
      <c r="D144" s="157" t="s">
        <v>145</v>
      </c>
      <c r="E144" s="182" t="s">
        <v>1</v>
      </c>
      <c r="F144" s="183" t="s">
        <v>164</v>
      </c>
      <c r="H144" s="184">
        <v>42.34</v>
      </c>
      <c r="L144" s="181"/>
      <c r="M144" s="185"/>
      <c r="N144" s="186"/>
      <c r="O144" s="186"/>
      <c r="P144" s="186"/>
      <c r="Q144" s="186"/>
      <c r="R144" s="186"/>
      <c r="S144" s="186"/>
      <c r="T144" s="187"/>
      <c r="AT144" s="182" t="s">
        <v>145</v>
      </c>
      <c r="AU144" s="182" t="s">
        <v>89</v>
      </c>
      <c r="AV144" s="16" t="s">
        <v>141</v>
      </c>
      <c r="AW144" s="16" t="s">
        <v>36</v>
      </c>
      <c r="AX144" s="16" t="s">
        <v>79</v>
      </c>
      <c r="AY144" s="182" t="s">
        <v>135</v>
      </c>
    </row>
    <row r="145" spans="1:65" s="13" customFormat="1">
      <c r="B145" s="161"/>
      <c r="D145" s="157" t="s">
        <v>145</v>
      </c>
      <c r="E145" s="162" t="s">
        <v>1</v>
      </c>
      <c r="F145" s="163" t="s">
        <v>425</v>
      </c>
      <c r="H145" s="164">
        <v>42.34</v>
      </c>
      <c r="L145" s="161"/>
      <c r="M145" s="165"/>
      <c r="N145" s="166"/>
      <c r="O145" s="166"/>
      <c r="P145" s="166"/>
      <c r="Q145" s="166"/>
      <c r="R145" s="166"/>
      <c r="S145" s="166"/>
      <c r="T145" s="167"/>
      <c r="AT145" s="162" t="s">
        <v>145</v>
      </c>
      <c r="AU145" s="162" t="s">
        <v>89</v>
      </c>
      <c r="AV145" s="13" t="s">
        <v>89</v>
      </c>
      <c r="AW145" s="13" t="s">
        <v>36</v>
      </c>
      <c r="AX145" s="13" t="s">
        <v>79</v>
      </c>
      <c r="AY145" s="162" t="s">
        <v>135</v>
      </c>
    </row>
    <row r="146" spans="1:65" s="13" customFormat="1">
      <c r="B146" s="161"/>
      <c r="D146" s="157" t="s">
        <v>145</v>
      </c>
      <c r="E146" s="162" t="s">
        <v>1</v>
      </c>
      <c r="F146" s="163" t="s">
        <v>426</v>
      </c>
      <c r="H146" s="164">
        <v>-21.79</v>
      </c>
      <c r="L146" s="161"/>
      <c r="M146" s="165"/>
      <c r="N146" s="166"/>
      <c r="O146" s="166"/>
      <c r="P146" s="166"/>
      <c r="Q146" s="166"/>
      <c r="R146" s="166"/>
      <c r="S146" s="166"/>
      <c r="T146" s="167"/>
      <c r="AT146" s="162" t="s">
        <v>145</v>
      </c>
      <c r="AU146" s="162" t="s">
        <v>89</v>
      </c>
      <c r="AV146" s="13" t="s">
        <v>89</v>
      </c>
      <c r="AW146" s="13" t="s">
        <v>36</v>
      </c>
      <c r="AX146" s="13" t="s">
        <v>79</v>
      </c>
      <c r="AY146" s="162" t="s">
        <v>135</v>
      </c>
    </row>
    <row r="147" spans="1:65" s="16" customFormat="1">
      <c r="B147" s="181"/>
      <c r="D147" s="157" t="s">
        <v>145</v>
      </c>
      <c r="E147" s="182" t="s">
        <v>1</v>
      </c>
      <c r="F147" s="183" t="s">
        <v>164</v>
      </c>
      <c r="H147" s="184">
        <v>20.55</v>
      </c>
      <c r="L147" s="181"/>
      <c r="M147" s="185"/>
      <c r="N147" s="186"/>
      <c r="O147" s="186"/>
      <c r="P147" s="186"/>
      <c r="Q147" s="186"/>
      <c r="R147" s="186"/>
      <c r="S147" s="186"/>
      <c r="T147" s="187"/>
      <c r="AT147" s="182" t="s">
        <v>145</v>
      </c>
      <c r="AU147" s="182" t="s">
        <v>89</v>
      </c>
      <c r="AV147" s="16" t="s">
        <v>141</v>
      </c>
      <c r="AW147" s="16" t="s">
        <v>36</v>
      </c>
      <c r="AX147" s="16" t="s">
        <v>87</v>
      </c>
      <c r="AY147" s="182" t="s">
        <v>135</v>
      </c>
    </row>
    <row r="148" spans="1:65" s="2" customFormat="1" ht="33" customHeight="1">
      <c r="A148" s="31"/>
      <c r="B148" s="143"/>
      <c r="C148" s="144" t="s">
        <v>152</v>
      </c>
      <c r="D148" s="144" t="s">
        <v>137</v>
      </c>
      <c r="E148" s="145" t="s">
        <v>175</v>
      </c>
      <c r="F148" s="146" t="s">
        <v>176</v>
      </c>
      <c r="G148" s="147" t="s">
        <v>140</v>
      </c>
      <c r="H148" s="148">
        <v>61.65</v>
      </c>
      <c r="I148" s="149">
        <v>0</v>
      </c>
      <c r="J148" s="149">
        <f>ROUND(I148*H148,2)</f>
        <v>0</v>
      </c>
      <c r="K148" s="150"/>
      <c r="L148" s="32"/>
      <c r="M148" s="151" t="s">
        <v>1</v>
      </c>
      <c r="N148" s="152" t="s">
        <v>44</v>
      </c>
      <c r="O148" s="153">
        <v>5.0000000000000001E-3</v>
      </c>
      <c r="P148" s="153">
        <f>O148*H148</f>
        <v>0.30825000000000002</v>
      </c>
      <c r="Q148" s="153">
        <v>0</v>
      </c>
      <c r="R148" s="153">
        <f>Q148*H148</f>
        <v>0</v>
      </c>
      <c r="S148" s="153">
        <v>0</v>
      </c>
      <c r="T148" s="154">
        <f>S148*H148</f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55" t="s">
        <v>141</v>
      </c>
      <c r="AT148" s="155" t="s">
        <v>137</v>
      </c>
      <c r="AU148" s="155" t="s">
        <v>89</v>
      </c>
      <c r="AY148" s="18" t="s">
        <v>135</v>
      </c>
      <c r="BE148" s="156">
        <f>IF(N148="základní",J148,0)</f>
        <v>0</v>
      </c>
      <c r="BF148" s="156">
        <f>IF(N148="snížená",J148,0)</f>
        <v>0</v>
      </c>
      <c r="BG148" s="156">
        <f>IF(N148="zákl. přenesená",J148,0)</f>
        <v>0</v>
      </c>
      <c r="BH148" s="156">
        <f>IF(N148="sníž. přenesená",J148,0)</f>
        <v>0</v>
      </c>
      <c r="BI148" s="156">
        <f>IF(N148="nulová",J148,0)</f>
        <v>0</v>
      </c>
      <c r="BJ148" s="18" t="s">
        <v>87</v>
      </c>
      <c r="BK148" s="156">
        <f>ROUND(I148*H148,2)</f>
        <v>0</v>
      </c>
      <c r="BL148" s="18" t="s">
        <v>141</v>
      </c>
      <c r="BM148" s="155" t="s">
        <v>427</v>
      </c>
    </row>
    <row r="149" spans="1:65" s="2" customFormat="1" ht="48.75">
      <c r="A149" s="31"/>
      <c r="B149" s="32"/>
      <c r="C149" s="31"/>
      <c r="D149" s="157" t="s">
        <v>143</v>
      </c>
      <c r="E149" s="31"/>
      <c r="F149" s="158" t="s">
        <v>178</v>
      </c>
      <c r="G149" s="31"/>
      <c r="H149" s="31"/>
      <c r="I149" s="31"/>
      <c r="J149" s="31"/>
      <c r="K149" s="31"/>
      <c r="L149" s="32"/>
      <c r="M149" s="159"/>
      <c r="N149" s="160"/>
      <c r="O149" s="57"/>
      <c r="P149" s="57"/>
      <c r="Q149" s="57"/>
      <c r="R149" s="57"/>
      <c r="S149" s="57"/>
      <c r="T149" s="58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T149" s="18" t="s">
        <v>143</v>
      </c>
      <c r="AU149" s="18" t="s">
        <v>89</v>
      </c>
    </row>
    <row r="150" spans="1:65" s="13" customFormat="1">
      <c r="B150" s="161"/>
      <c r="D150" s="157" t="s">
        <v>145</v>
      </c>
      <c r="E150" s="162" t="s">
        <v>1</v>
      </c>
      <c r="F150" s="163" t="s">
        <v>428</v>
      </c>
      <c r="H150" s="164">
        <v>61.65</v>
      </c>
      <c r="L150" s="161"/>
      <c r="M150" s="165"/>
      <c r="N150" s="166"/>
      <c r="O150" s="166"/>
      <c r="P150" s="166"/>
      <c r="Q150" s="166"/>
      <c r="R150" s="166"/>
      <c r="S150" s="166"/>
      <c r="T150" s="167"/>
      <c r="AT150" s="162" t="s">
        <v>145</v>
      </c>
      <c r="AU150" s="162" t="s">
        <v>89</v>
      </c>
      <c r="AV150" s="13" t="s">
        <v>89</v>
      </c>
      <c r="AW150" s="13" t="s">
        <v>36</v>
      </c>
      <c r="AX150" s="13" t="s">
        <v>87</v>
      </c>
      <c r="AY150" s="162" t="s">
        <v>135</v>
      </c>
    </row>
    <row r="151" spans="1:65" s="2" customFormat="1" ht="21.75" customHeight="1">
      <c r="A151" s="31"/>
      <c r="B151" s="143"/>
      <c r="C151" s="144" t="s">
        <v>141</v>
      </c>
      <c r="D151" s="144" t="s">
        <v>137</v>
      </c>
      <c r="E151" s="145" t="s">
        <v>181</v>
      </c>
      <c r="F151" s="146" t="s">
        <v>182</v>
      </c>
      <c r="G151" s="147" t="s">
        <v>183</v>
      </c>
      <c r="H151" s="148">
        <v>38.018000000000001</v>
      </c>
      <c r="I151" s="149">
        <v>0</v>
      </c>
      <c r="J151" s="149">
        <f>ROUND(I151*H151,2)</f>
        <v>0</v>
      </c>
      <c r="K151" s="150"/>
      <c r="L151" s="32"/>
      <c r="M151" s="151" t="s">
        <v>1</v>
      </c>
      <c r="N151" s="152" t="s">
        <v>44</v>
      </c>
      <c r="O151" s="153">
        <v>0</v>
      </c>
      <c r="P151" s="153">
        <f>O151*H151</f>
        <v>0</v>
      </c>
      <c r="Q151" s="153">
        <v>0</v>
      </c>
      <c r="R151" s="153">
        <f>Q151*H151</f>
        <v>0</v>
      </c>
      <c r="S151" s="153">
        <v>0</v>
      </c>
      <c r="T151" s="154">
        <f>S151*H151</f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155" t="s">
        <v>141</v>
      </c>
      <c r="AT151" s="155" t="s">
        <v>137</v>
      </c>
      <c r="AU151" s="155" t="s">
        <v>89</v>
      </c>
      <c r="AY151" s="18" t="s">
        <v>135</v>
      </c>
      <c r="BE151" s="156">
        <f>IF(N151="základní",J151,0)</f>
        <v>0</v>
      </c>
      <c r="BF151" s="156">
        <f>IF(N151="snížená",J151,0)</f>
        <v>0</v>
      </c>
      <c r="BG151" s="156">
        <f>IF(N151="zákl. přenesená",J151,0)</f>
        <v>0</v>
      </c>
      <c r="BH151" s="156">
        <f>IF(N151="sníž. přenesená",J151,0)</f>
        <v>0</v>
      </c>
      <c r="BI151" s="156">
        <f>IF(N151="nulová",J151,0)</f>
        <v>0</v>
      </c>
      <c r="BJ151" s="18" t="s">
        <v>87</v>
      </c>
      <c r="BK151" s="156">
        <f>ROUND(I151*H151,2)</f>
        <v>0</v>
      </c>
      <c r="BL151" s="18" t="s">
        <v>141</v>
      </c>
      <c r="BM151" s="155" t="s">
        <v>429</v>
      </c>
    </row>
    <row r="152" spans="1:65" s="2" customFormat="1">
      <c r="A152" s="31"/>
      <c r="B152" s="32"/>
      <c r="C152" s="31"/>
      <c r="D152" s="157" t="s">
        <v>143</v>
      </c>
      <c r="E152" s="31"/>
      <c r="F152" s="158" t="s">
        <v>182</v>
      </c>
      <c r="G152" s="31"/>
      <c r="H152" s="31"/>
      <c r="I152" s="31"/>
      <c r="J152" s="31"/>
      <c r="K152" s="31"/>
      <c r="L152" s="32"/>
      <c r="M152" s="159"/>
      <c r="N152" s="160"/>
      <c r="O152" s="57"/>
      <c r="P152" s="57"/>
      <c r="Q152" s="57"/>
      <c r="R152" s="57"/>
      <c r="S152" s="57"/>
      <c r="T152" s="58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T152" s="18" t="s">
        <v>143</v>
      </c>
      <c r="AU152" s="18" t="s">
        <v>89</v>
      </c>
    </row>
    <row r="153" spans="1:65" s="13" customFormat="1">
      <c r="B153" s="161"/>
      <c r="D153" s="157" t="s">
        <v>145</v>
      </c>
      <c r="E153" s="162" t="s">
        <v>1</v>
      </c>
      <c r="F153" s="163" t="s">
        <v>430</v>
      </c>
      <c r="H153" s="164">
        <v>38.018000000000001</v>
      </c>
      <c r="L153" s="161"/>
      <c r="M153" s="165"/>
      <c r="N153" s="166"/>
      <c r="O153" s="166"/>
      <c r="P153" s="166"/>
      <c r="Q153" s="166"/>
      <c r="R153" s="166"/>
      <c r="S153" s="166"/>
      <c r="T153" s="167"/>
      <c r="AT153" s="162" t="s">
        <v>145</v>
      </c>
      <c r="AU153" s="162" t="s">
        <v>89</v>
      </c>
      <c r="AV153" s="13" t="s">
        <v>89</v>
      </c>
      <c r="AW153" s="13" t="s">
        <v>36</v>
      </c>
      <c r="AX153" s="13" t="s">
        <v>87</v>
      </c>
      <c r="AY153" s="162" t="s">
        <v>135</v>
      </c>
    </row>
    <row r="154" spans="1:65" s="2" customFormat="1" ht="21.75" customHeight="1">
      <c r="A154" s="31"/>
      <c r="B154" s="143"/>
      <c r="C154" s="144" t="s">
        <v>174</v>
      </c>
      <c r="D154" s="144" t="s">
        <v>137</v>
      </c>
      <c r="E154" s="145" t="s">
        <v>194</v>
      </c>
      <c r="F154" s="146" t="s">
        <v>195</v>
      </c>
      <c r="G154" s="147" t="s">
        <v>140</v>
      </c>
      <c r="H154" s="148">
        <v>11.5</v>
      </c>
      <c r="I154" s="149">
        <v>0</v>
      </c>
      <c r="J154" s="149">
        <f>ROUND(I154*H154,2)</f>
        <v>0</v>
      </c>
      <c r="K154" s="150"/>
      <c r="L154" s="32"/>
      <c r="M154" s="151" t="s">
        <v>1</v>
      </c>
      <c r="N154" s="152" t="s">
        <v>44</v>
      </c>
      <c r="O154" s="153">
        <v>0.29899999999999999</v>
      </c>
      <c r="P154" s="153">
        <f>O154*H154</f>
        <v>3.4384999999999999</v>
      </c>
      <c r="Q154" s="153">
        <v>0</v>
      </c>
      <c r="R154" s="153">
        <f>Q154*H154</f>
        <v>0</v>
      </c>
      <c r="S154" s="153">
        <v>0</v>
      </c>
      <c r="T154" s="154">
        <f>S154*H154</f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55" t="s">
        <v>141</v>
      </c>
      <c r="AT154" s="155" t="s">
        <v>137</v>
      </c>
      <c r="AU154" s="155" t="s">
        <v>89</v>
      </c>
      <c r="AY154" s="18" t="s">
        <v>135</v>
      </c>
      <c r="BE154" s="156">
        <f>IF(N154="základní",J154,0)</f>
        <v>0</v>
      </c>
      <c r="BF154" s="156">
        <f>IF(N154="snížená",J154,0)</f>
        <v>0</v>
      </c>
      <c r="BG154" s="156">
        <f>IF(N154="zákl. přenesená",J154,0)</f>
        <v>0</v>
      </c>
      <c r="BH154" s="156">
        <f>IF(N154="sníž. přenesená",J154,0)</f>
        <v>0</v>
      </c>
      <c r="BI154" s="156">
        <f>IF(N154="nulová",J154,0)</f>
        <v>0</v>
      </c>
      <c r="BJ154" s="18" t="s">
        <v>87</v>
      </c>
      <c r="BK154" s="156">
        <f>ROUND(I154*H154,2)</f>
        <v>0</v>
      </c>
      <c r="BL154" s="18" t="s">
        <v>141</v>
      </c>
      <c r="BM154" s="155" t="s">
        <v>431</v>
      </c>
    </row>
    <row r="155" spans="1:65" s="2" customFormat="1" ht="29.25">
      <c r="A155" s="31"/>
      <c r="B155" s="32"/>
      <c r="C155" s="31"/>
      <c r="D155" s="157" t="s">
        <v>143</v>
      </c>
      <c r="E155" s="31"/>
      <c r="F155" s="158" t="s">
        <v>197</v>
      </c>
      <c r="G155" s="31"/>
      <c r="H155" s="31"/>
      <c r="I155" s="31"/>
      <c r="J155" s="31"/>
      <c r="K155" s="31"/>
      <c r="L155" s="32"/>
      <c r="M155" s="159"/>
      <c r="N155" s="160"/>
      <c r="O155" s="57"/>
      <c r="P155" s="57"/>
      <c r="Q155" s="57"/>
      <c r="R155" s="57"/>
      <c r="S155" s="57"/>
      <c r="T155" s="58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T155" s="18" t="s">
        <v>143</v>
      </c>
      <c r="AU155" s="18" t="s">
        <v>89</v>
      </c>
    </row>
    <row r="156" spans="1:65" s="14" customFormat="1">
      <c r="B156" s="168"/>
      <c r="D156" s="157" t="s">
        <v>145</v>
      </c>
      <c r="E156" s="169" t="s">
        <v>1</v>
      </c>
      <c r="F156" s="170" t="s">
        <v>420</v>
      </c>
      <c r="H156" s="169" t="s">
        <v>1</v>
      </c>
      <c r="L156" s="168"/>
      <c r="M156" s="171"/>
      <c r="N156" s="172"/>
      <c r="O156" s="172"/>
      <c r="P156" s="172"/>
      <c r="Q156" s="172"/>
      <c r="R156" s="172"/>
      <c r="S156" s="172"/>
      <c r="T156" s="173"/>
      <c r="AT156" s="169" t="s">
        <v>145</v>
      </c>
      <c r="AU156" s="169" t="s">
        <v>89</v>
      </c>
      <c r="AV156" s="14" t="s">
        <v>87</v>
      </c>
      <c r="AW156" s="14" t="s">
        <v>36</v>
      </c>
      <c r="AX156" s="14" t="s">
        <v>79</v>
      </c>
      <c r="AY156" s="169" t="s">
        <v>135</v>
      </c>
    </row>
    <row r="157" spans="1:65" s="13" customFormat="1">
      <c r="B157" s="161"/>
      <c r="D157" s="157" t="s">
        <v>145</v>
      </c>
      <c r="E157" s="162" t="s">
        <v>1</v>
      </c>
      <c r="F157" s="163" t="s">
        <v>432</v>
      </c>
      <c r="H157" s="164">
        <v>11.5</v>
      </c>
      <c r="L157" s="161"/>
      <c r="M157" s="165"/>
      <c r="N157" s="166"/>
      <c r="O157" s="166"/>
      <c r="P157" s="166"/>
      <c r="Q157" s="166"/>
      <c r="R157" s="166"/>
      <c r="S157" s="166"/>
      <c r="T157" s="167"/>
      <c r="AT157" s="162" t="s">
        <v>145</v>
      </c>
      <c r="AU157" s="162" t="s">
        <v>89</v>
      </c>
      <c r="AV157" s="13" t="s">
        <v>89</v>
      </c>
      <c r="AW157" s="13" t="s">
        <v>36</v>
      </c>
      <c r="AX157" s="13" t="s">
        <v>87</v>
      </c>
      <c r="AY157" s="162" t="s">
        <v>135</v>
      </c>
    </row>
    <row r="158" spans="1:65" s="2" customFormat="1" ht="21.75" customHeight="1">
      <c r="A158" s="31"/>
      <c r="B158" s="143"/>
      <c r="C158" s="144" t="s">
        <v>180</v>
      </c>
      <c r="D158" s="144" t="s">
        <v>137</v>
      </c>
      <c r="E158" s="145" t="s">
        <v>433</v>
      </c>
      <c r="F158" s="146" t="s">
        <v>434</v>
      </c>
      <c r="G158" s="147" t="s">
        <v>140</v>
      </c>
      <c r="H158" s="148">
        <v>10.29</v>
      </c>
      <c r="I158" s="149">
        <v>0</v>
      </c>
      <c r="J158" s="149">
        <v>0</v>
      </c>
      <c r="K158" s="150"/>
      <c r="L158" s="32"/>
      <c r="M158" s="151" t="s">
        <v>1</v>
      </c>
      <c r="N158" s="152" t="s">
        <v>44</v>
      </c>
      <c r="O158" s="153">
        <v>1.5</v>
      </c>
      <c r="P158" s="153">
        <f>O158*H158</f>
        <v>15.434999999999999</v>
      </c>
      <c r="Q158" s="153">
        <v>0</v>
      </c>
      <c r="R158" s="153">
        <f>Q158*H158</f>
        <v>0</v>
      </c>
      <c r="S158" s="153">
        <v>0</v>
      </c>
      <c r="T158" s="154">
        <f>S158*H158</f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155" t="s">
        <v>141</v>
      </c>
      <c r="AT158" s="155" t="s">
        <v>137</v>
      </c>
      <c r="AU158" s="155" t="s">
        <v>89</v>
      </c>
      <c r="AY158" s="18" t="s">
        <v>135</v>
      </c>
      <c r="BE158" s="156">
        <f>IF(N158="základní",J158,0)</f>
        <v>0</v>
      </c>
      <c r="BF158" s="156">
        <f>IF(N158="snížená",J158,0)</f>
        <v>0</v>
      </c>
      <c r="BG158" s="156">
        <f>IF(N158="zákl. přenesená",J158,0)</f>
        <v>0</v>
      </c>
      <c r="BH158" s="156">
        <f>IF(N158="sníž. přenesená",J158,0)</f>
        <v>0</v>
      </c>
      <c r="BI158" s="156">
        <f>IF(N158="nulová",J158,0)</f>
        <v>0</v>
      </c>
      <c r="BJ158" s="18" t="s">
        <v>87</v>
      </c>
      <c r="BK158" s="156">
        <f>ROUND(I158*H158,2)</f>
        <v>0</v>
      </c>
      <c r="BL158" s="18" t="s">
        <v>141</v>
      </c>
      <c r="BM158" s="155" t="s">
        <v>435</v>
      </c>
    </row>
    <row r="159" spans="1:65" s="2" customFormat="1" ht="39">
      <c r="A159" s="31"/>
      <c r="B159" s="32"/>
      <c r="C159" s="31"/>
      <c r="D159" s="157" t="s">
        <v>143</v>
      </c>
      <c r="E159" s="31"/>
      <c r="F159" s="158" t="s">
        <v>436</v>
      </c>
      <c r="G159" s="31"/>
      <c r="H159" s="31"/>
      <c r="I159" s="31"/>
      <c r="J159" s="31"/>
      <c r="K159" s="31"/>
      <c r="L159" s="32"/>
      <c r="M159" s="159"/>
      <c r="N159" s="160"/>
      <c r="O159" s="57"/>
      <c r="P159" s="57"/>
      <c r="Q159" s="57"/>
      <c r="R159" s="57"/>
      <c r="S159" s="57"/>
      <c r="T159" s="58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T159" s="18" t="s">
        <v>143</v>
      </c>
      <c r="AU159" s="18" t="s">
        <v>89</v>
      </c>
    </row>
    <row r="160" spans="1:65" s="14" customFormat="1">
      <c r="B160" s="168"/>
      <c r="D160" s="157" t="s">
        <v>145</v>
      </c>
      <c r="E160" s="169" t="s">
        <v>1</v>
      </c>
      <c r="F160" s="170" t="s">
        <v>418</v>
      </c>
      <c r="H160" s="169" t="s">
        <v>1</v>
      </c>
      <c r="L160" s="168"/>
      <c r="M160" s="171"/>
      <c r="N160" s="172"/>
      <c r="O160" s="172"/>
      <c r="P160" s="172"/>
      <c r="Q160" s="172"/>
      <c r="R160" s="172"/>
      <c r="S160" s="172"/>
      <c r="T160" s="173"/>
      <c r="AT160" s="169" t="s">
        <v>145</v>
      </c>
      <c r="AU160" s="169" t="s">
        <v>89</v>
      </c>
      <c r="AV160" s="14" t="s">
        <v>87</v>
      </c>
      <c r="AW160" s="14" t="s">
        <v>36</v>
      </c>
      <c r="AX160" s="14" t="s">
        <v>79</v>
      </c>
      <c r="AY160" s="169" t="s">
        <v>135</v>
      </c>
    </row>
    <row r="161" spans="1:65" s="13" customFormat="1">
      <c r="B161" s="161"/>
      <c r="D161" s="157" t="s">
        <v>145</v>
      </c>
      <c r="E161" s="162" t="s">
        <v>1</v>
      </c>
      <c r="F161" s="163" t="s">
        <v>437</v>
      </c>
      <c r="H161" s="164">
        <v>10.29</v>
      </c>
      <c r="L161" s="161"/>
      <c r="M161" s="165"/>
      <c r="N161" s="166"/>
      <c r="O161" s="166"/>
      <c r="P161" s="166"/>
      <c r="Q161" s="166"/>
      <c r="R161" s="166"/>
      <c r="S161" s="166"/>
      <c r="T161" s="167"/>
      <c r="AT161" s="162" t="s">
        <v>145</v>
      </c>
      <c r="AU161" s="162" t="s">
        <v>89</v>
      </c>
      <c r="AV161" s="13" t="s">
        <v>89</v>
      </c>
      <c r="AW161" s="13" t="s">
        <v>36</v>
      </c>
      <c r="AX161" s="13" t="s">
        <v>79</v>
      </c>
      <c r="AY161" s="162" t="s">
        <v>135</v>
      </c>
    </row>
    <row r="162" spans="1:65" s="16" customFormat="1">
      <c r="B162" s="181"/>
      <c r="D162" s="157" t="s">
        <v>145</v>
      </c>
      <c r="E162" s="182" t="s">
        <v>1</v>
      </c>
      <c r="F162" s="183" t="s">
        <v>164</v>
      </c>
      <c r="H162" s="184">
        <v>10.29</v>
      </c>
      <c r="L162" s="181"/>
      <c r="M162" s="185"/>
      <c r="N162" s="186"/>
      <c r="O162" s="186"/>
      <c r="P162" s="186"/>
      <c r="Q162" s="186"/>
      <c r="R162" s="186"/>
      <c r="S162" s="186"/>
      <c r="T162" s="187"/>
      <c r="AT162" s="182" t="s">
        <v>145</v>
      </c>
      <c r="AU162" s="182" t="s">
        <v>89</v>
      </c>
      <c r="AV162" s="16" t="s">
        <v>141</v>
      </c>
      <c r="AW162" s="16" t="s">
        <v>36</v>
      </c>
      <c r="AX162" s="16" t="s">
        <v>87</v>
      </c>
      <c r="AY162" s="182" t="s">
        <v>135</v>
      </c>
    </row>
    <row r="163" spans="1:65" s="2" customFormat="1" ht="21.75" customHeight="1">
      <c r="A163" s="31"/>
      <c r="B163" s="143"/>
      <c r="C163" s="144" t="s">
        <v>186</v>
      </c>
      <c r="D163" s="144" t="s">
        <v>137</v>
      </c>
      <c r="E163" s="145" t="s">
        <v>438</v>
      </c>
      <c r="F163" s="146" t="s">
        <v>439</v>
      </c>
      <c r="G163" s="147" t="s">
        <v>140</v>
      </c>
      <c r="H163" s="148">
        <v>10.29</v>
      </c>
      <c r="I163" s="149">
        <v>0</v>
      </c>
      <c r="J163" s="149">
        <f>ROUND(I163*H163,2)</f>
        <v>0</v>
      </c>
      <c r="K163" s="150"/>
      <c r="L163" s="32"/>
      <c r="M163" s="151" t="s">
        <v>1</v>
      </c>
      <c r="N163" s="152" t="s">
        <v>44</v>
      </c>
      <c r="O163" s="153">
        <v>0.94</v>
      </c>
      <c r="P163" s="153">
        <f>O163*H163</f>
        <v>9.6725999999999992</v>
      </c>
      <c r="Q163" s="153">
        <v>0</v>
      </c>
      <c r="R163" s="153">
        <f>Q163*H163</f>
        <v>0</v>
      </c>
      <c r="S163" s="153">
        <v>0</v>
      </c>
      <c r="T163" s="154">
        <f>S163*H163</f>
        <v>0</v>
      </c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155" t="s">
        <v>141</v>
      </c>
      <c r="AT163" s="155" t="s">
        <v>137</v>
      </c>
      <c r="AU163" s="155" t="s">
        <v>89</v>
      </c>
      <c r="AY163" s="18" t="s">
        <v>135</v>
      </c>
      <c r="BE163" s="156">
        <f>IF(N163="základní",J163,0)</f>
        <v>0</v>
      </c>
      <c r="BF163" s="156">
        <f>IF(N163="snížená",J163,0)</f>
        <v>0</v>
      </c>
      <c r="BG163" s="156">
        <f>IF(N163="zákl. přenesená",J163,0)</f>
        <v>0</v>
      </c>
      <c r="BH163" s="156">
        <f>IF(N163="sníž. přenesená",J163,0)</f>
        <v>0</v>
      </c>
      <c r="BI163" s="156">
        <f>IF(N163="nulová",J163,0)</f>
        <v>0</v>
      </c>
      <c r="BJ163" s="18" t="s">
        <v>87</v>
      </c>
      <c r="BK163" s="156">
        <f>ROUND(I163*H163,2)</f>
        <v>0</v>
      </c>
      <c r="BL163" s="18" t="s">
        <v>141</v>
      </c>
      <c r="BM163" s="155" t="s">
        <v>440</v>
      </c>
    </row>
    <row r="164" spans="1:65" s="2" customFormat="1" ht="39">
      <c r="A164" s="31"/>
      <c r="B164" s="32"/>
      <c r="C164" s="31"/>
      <c r="D164" s="157" t="s">
        <v>143</v>
      </c>
      <c r="E164" s="31"/>
      <c r="F164" s="158" t="s">
        <v>441</v>
      </c>
      <c r="G164" s="31"/>
      <c r="H164" s="31"/>
      <c r="I164" s="31"/>
      <c r="J164" s="31"/>
      <c r="K164" s="31"/>
      <c r="L164" s="32"/>
      <c r="M164" s="159"/>
      <c r="N164" s="160"/>
      <c r="O164" s="57"/>
      <c r="P164" s="57"/>
      <c r="Q164" s="57"/>
      <c r="R164" s="57"/>
      <c r="S164" s="57"/>
      <c r="T164" s="58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T164" s="18" t="s">
        <v>143</v>
      </c>
      <c r="AU164" s="18" t="s">
        <v>89</v>
      </c>
    </row>
    <row r="165" spans="1:65" s="12" customFormat="1" ht="22.9" customHeight="1">
      <c r="B165" s="131"/>
      <c r="D165" s="132" t="s">
        <v>78</v>
      </c>
      <c r="E165" s="141" t="s">
        <v>89</v>
      </c>
      <c r="F165" s="141" t="s">
        <v>201</v>
      </c>
      <c r="J165" s="142">
        <f>BK165</f>
        <v>0</v>
      </c>
      <c r="L165" s="131"/>
      <c r="M165" s="135"/>
      <c r="N165" s="136"/>
      <c r="O165" s="136"/>
      <c r="P165" s="137">
        <f>SUM(P166:P184)</f>
        <v>11.69964</v>
      </c>
      <c r="Q165" s="136"/>
      <c r="R165" s="137">
        <f>SUM(R166:R184)</f>
        <v>1.3712316</v>
      </c>
      <c r="S165" s="136"/>
      <c r="T165" s="138">
        <f>SUM(T166:T184)</f>
        <v>0</v>
      </c>
      <c r="AR165" s="132" t="s">
        <v>87</v>
      </c>
      <c r="AT165" s="139" t="s">
        <v>78</v>
      </c>
      <c r="AU165" s="139" t="s">
        <v>87</v>
      </c>
      <c r="AY165" s="132" t="s">
        <v>135</v>
      </c>
      <c r="BK165" s="140">
        <f>SUM(BK166:BK184)</f>
        <v>0</v>
      </c>
    </row>
    <row r="166" spans="1:65" s="2" customFormat="1" ht="33" customHeight="1">
      <c r="A166" s="31"/>
      <c r="B166" s="143"/>
      <c r="C166" s="144" t="s">
        <v>193</v>
      </c>
      <c r="D166" s="144" t="s">
        <v>137</v>
      </c>
      <c r="E166" s="145" t="s">
        <v>442</v>
      </c>
      <c r="F166" s="146" t="s">
        <v>443</v>
      </c>
      <c r="G166" s="147" t="s">
        <v>140</v>
      </c>
      <c r="H166" s="148">
        <v>7.2</v>
      </c>
      <c r="I166" s="149">
        <v>0</v>
      </c>
      <c r="J166" s="149">
        <f>ROUND(I166*H166,2)</f>
        <v>0</v>
      </c>
      <c r="K166" s="150"/>
      <c r="L166" s="32"/>
      <c r="M166" s="151" t="s">
        <v>1</v>
      </c>
      <c r="N166" s="152" t="s">
        <v>44</v>
      </c>
      <c r="O166" s="153">
        <v>0.92</v>
      </c>
      <c r="P166" s="153">
        <f>O166*H166</f>
        <v>6.6240000000000006</v>
      </c>
      <c r="Q166" s="153">
        <v>0</v>
      </c>
      <c r="R166" s="153">
        <f>Q166*H166</f>
        <v>0</v>
      </c>
      <c r="S166" s="153">
        <v>0</v>
      </c>
      <c r="T166" s="154">
        <f>S166*H166</f>
        <v>0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155" t="s">
        <v>141</v>
      </c>
      <c r="AT166" s="155" t="s">
        <v>137</v>
      </c>
      <c r="AU166" s="155" t="s">
        <v>89</v>
      </c>
      <c r="AY166" s="18" t="s">
        <v>135</v>
      </c>
      <c r="BE166" s="156">
        <f>IF(N166="základní",J166,0)</f>
        <v>0</v>
      </c>
      <c r="BF166" s="156">
        <f>IF(N166="snížená",J166,0)</f>
        <v>0</v>
      </c>
      <c r="BG166" s="156">
        <f>IF(N166="zákl. přenesená",J166,0)</f>
        <v>0</v>
      </c>
      <c r="BH166" s="156">
        <f>IF(N166="sníž. přenesená",J166,0)</f>
        <v>0</v>
      </c>
      <c r="BI166" s="156">
        <f>IF(N166="nulová",J166,0)</f>
        <v>0</v>
      </c>
      <c r="BJ166" s="18" t="s">
        <v>87</v>
      </c>
      <c r="BK166" s="156">
        <f>ROUND(I166*H166,2)</f>
        <v>0</v>
      </c>
      <c r="BL166" s="18" t="s">
        <v>141</v>
      </c>
      <c r="BM166" s="155" t="s">
        <v>444</v>
      </c>
    </row>
    <row r="167" spans="1:65" s="2" customFormat="1" ht="29.25">
      <c r="A167" s="31"/>
      <c r="B167" s="32"/>
      <c r="C167" s="31"/>
      <c r="D167" s="157" t="s">
        <v>143</v>
      </c>
      <c r="E167" s="31"/>
      <c r="F167" s="158" t="s">
        <v>445</v>
      </c>
      <c r="G167" s="31"/>
      <c r="H167" s="31"/>
      <c r="I167" s="31"/>
      <c r="J167" s="31"/>
      <c r="K167" s="31"/>
      <c r="L167" s="32"/>
      <c r="M167" s="159"/>
      <c r="N167" s="160"/>
      <c r="O167" s="57"/>
      <c r="P167" s="57"/>
      <c r="Q167" s="57"/>
      <c r="R167" s="57"/>
      <c r="S167" s="57"/>
      <c r="T167" s="58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T167" s="18" t="s">
        <v>143</v>
      </c>
      <c r="AU167" s="18" t="s">
        <v>89</v>
      </c>
    </row>
    <row r="168" spans="1:65" s="14" customFormat="1">
      <c r="B168" s="168"/>
      <c r="D168" s="157" t="s">
        <v>145</v>
      </c>
      <c r="E168" s="169" t="s">
        <v>1</v>
      </c>
      <c r="F168" s="170" t="s">
        <v>422</v>
      </c>
      <c r="H168" s="169" t="s">
        <v>1</v>
      </c>
      <c r="L168" s="168"/>
      <c r="M168" s="171"/>
      <c r="N168" s="172"/>
      <c r="O168" s="172"/>
      <c r="P168" s="172"/>
      <c r="Q168" s="172"/>
      <c r="R168" s="172"/>
      <c r="S168" s="172"/>
      <c r="T168" s="173"/>
      <c r="AT168" s="169" t="s">
        <v>145</v>
      </c>
      <c r="AU168" s="169" t="s">
        <v>89</v>
      </c>
      <c r="AV168" s="14" t="s">
        <v>87</v>
      </c>
      <c r="AW168" s="14" t="s">
        <v>36</v>
      </c>
      <c r="AX168" s="14" t="s">
        <v>79</v>
      </c>
      <c r="AY168" s="169" t="s">
        <v>135</v>
      </c>
    </row>
    <row r="169" spans="1:65" s="13" customFormat="1">
      <c r="B169" s="161"/>
      <c r="D169" s="157" t="s">
        <v>145</v>
      </c>
      <c r="E169" s="162" t="s">
        <v>1</v>
      </c>
      <c r="F169" s="163" t="s">
        <v>423</v>
      </c>
      <c r="H169" s="164">
        <v>7.2</v>
      </c>
      <c r="L169" s="161"/>
      <c r="M169" s="165"/>
      <c r="N169" s="166"/>
      <c r="O169" s="166"/>
      <c r="P169" s="166"/>
      <c r="Q169" s="166"/>
      <c r="R169" s="166"/>
      <c r="S169" s="166"/>
      <c r="T169" s="167"/>
      <c r="AT169" s="162" t="s">
        <v>145</v>
      </c>
      <c r="AU169" s="162" t="s">
        <v>89</v>
      </c>
      <c r="AV169" s="13" t="s">
        <v>89</v>
      </c>
      <c r="AW169" s="13" t="s">
        <v>36</v>
      </c>
      <c r="AX169" s="13" t="s">
        <v>87</v>
      </c>
      <c r="AY169" s="162" t="s">
        <v>135</v>
      </c>
    </row>
    <row r="170" spans="1:65" s="2" customFormat="1" ht="21.75" customHeight="1">
      <c r="A170" s="31"/>
      <c r="B170" s="143"/>
      <c r="C170" s="144" t="s">
        <v>202</v>
      </c>
      <c r="D170" s="144" t="s">
        <v>137</v>
      </c>
      <c r="E170" s="145" t="s">
        <v>203</v>
      </c>
      <c r="F170" s="146" t="s">
        <v>204</v>
      </c>
      <c r="G170" s="147" t="s">
        <v>189</v>
      </c>
      <c r="H170" s="148">
        <v>30.6</v>
      </c>
      <c r="I170" s="149">
        <v>0</v>
      </c>
      <c r="J170" s="149">
        <f>ROUND(I170*H170,2)</f>
        <v>0</v>
      </c>
      <c r="K170" s="150"/>
      <c r="L170" s="32"/>
      <c r="M170" s="151" t="s">
        <v>1</v>
      </c>
      <c r="N170" s="152" t="s">
        <v>44</v>
      </c>
      <c r="O170" s="153">
        <v>7.4999999999999997E-2</v>
      </c>
      <c r="P170" s="153">
        <f>O170*H170</f>
        <v>2.2949999999999999</v>
      </c>
      <c r="Q170" s="153">
        <v>1.7000000000000001E-4</v>
      </c>
      <c r="R170" s="153">
        <f>Q170*H170</f>
        <v>5.2020000000000009E-3</v>
      </c>
      <c r="S170" s="153">
        <v>0</v>
      </c>
      <c r="T170" s="154">
        <f>S170*H170</f>
        <v>0</v>
      </c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155" t="s">
        <v>141</v>
      </c>
      <c r="AT170" s="155" t="s">
        <v>137</v>
      </c>
      <c r="AU170" s="155" t="s">
        <v>89</v>
      </c>
      <c r="AY170" s="18" t="s">
        <v>135</v>
      </c>
      <c r="BE170" s="156">
        <f>IF(N170="základní",J170,0)</f>
        <v>0</v>
      </c>
      <c r="BF170" s="156">
        <f>IF(N170="snížená",J170,0)</f>
        <v>0</v>
      </c>
      <c r="BG170" s="156">
        <f>IF(N170="zákl. přenesená",J170,0)</f>
        <v>0</v>
      </c>
      <c r="BH170" s="156">
        <f>IF(N170="sníž. přenesená",J170,0)</f>
        <v>0</v>
      </c>
      <c r="BI170" s="156">
        <f>IF(N170="nulová",J170,0)</f>
        <v>0</v>
      </c>
      <c r="BJ170" s="18" t="s">
        <v>87</v>
      </c>
      <c r="BK170" s="156">
        <f>ROUND(I170*H170,2)</f>
        <v>0</v>
      </c>
      <c r="BL170" s="18" t="s">
        <v>141</v>
      </c>
      <c r="BM170" s="155" t="s">
        <v>446</v>
      </c>
    </row>
    <row r="171" spans="1:65" s="2" customFormat="1" ht="19.5">
      <c r="A171" s="31"/>
      <c r="B171" s="32"/>
      <c r="C171" s="31"/>
      <c r="D171" s="157" t="s">
        <v>143</v>
      </c>
      <c r="E171" s="31"/>
      <c r="F171" s="158" t="s">
        <v>206</v>
      </c>
      <c r="G171" s="31"/>
      <c r="H171" s="31"/>
      <c r="I171" s="31"/>
      <c r="J171" s="31"/>
      <c r="K171" s="31"/>
      <c r="L171" s="32"/>
      <c r="M171" s="159"/>
      <c r="N171" s="160"/>
      <c r="O171" s="57"/>
      <c r="P171" s="57"/>
      <c r="Q171" s="57"/>
      <c r="R171" s="57"/>
      <c r="S171" s="57"/>
      <c r="T171" s="58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T171" s="18" t="s">
        <v>143</v>
      </c>
      <c r="AU171" s="18" t="s">
        <v>89</v>
      </c>
    </row>
    <row r="172" spans="1:65" s="14" customFormat="1">
      <c r="B172" s="168"/>
      <c r="D172" s="157" t="s">
        <v>145</v>
      </c>
      <c r="E172" s="169" t="s">
        <v>1</v>
      </c>
      <c r="F172" s="170" t="s">
        <v>422</v>
      </c>
      <c r="H172" s="169" t="s">
        <v>1</v>
      </c>
      <c r="L172" s="168"/>
      <c r="M172" s="171"/>
      <c r="N172" s="172"/>
      <c r="O172" s="172"/>
      <c r="P172" s="172"/>
      <c r="Q172" s="172"/>
      <c r="R172" s="172"/>
      <c r="S172" s="172"/>
      <c r="T172" s="173"/>
      <c r="AT172" s="169" t="s">
        <v>145</v>
      </c>
      <c r="AU172" s="169" t="s">
        <v>89</v>
      </c>
      <c r="AV172" s="14" t="s">
        <v>87</v>
      </c>
      <c r="AW172" s="14" t="s">
        <v>36</v>
      </c>
      <c r="AX172" s="14" t="s">
        <v>79</v>
      </c>
      <c r="AY172" s="169" t="s">
        <v>135</v>
      </c>
    </row>
    <row r="173" spans="1:65" s="13" customFormat="1">
      <c r="B173" s="161"/>
      <c r="D173" s="157" t="s">
        <v>145</v>
      </c>
      <c r="E173" s="162" t="s">
        <v>1</v>
      </c>
      <c r="F173" s="163" t="s">
        <v>447</v>
      </c>
      <c r="H173" s="164">
        <v>30.6</v>
      </c>
      <c r="L173" s="161"/>
      <c r="M173" s="165"/>
      <c r="N173" s="166"/>
      <c r="O173" s="166"/>
      <c r="P173" s="166"/>
      <c r="Q173" s="166"/>
      <c r="R173" s="166"/>
      <c r="S173" s="166"/>
      <c r="T173" s="167"/>
      <c r="AT173" s="162" t="s">
        <v>145</v>
      </c>
      <c r="AU173" s="162" t="s">
        <v>89</v>
      </c>
      <c r="AV173" s="13" t="s">
        <v>89</v>
      </c>
      <c r="AW173" s="13" t="s">
        <v>36</v>
      </c>
      <c r="AX173" s="13" t="s">
        <v>87</v>
      </c>
      <c r="AY173" s="162" t="s">
        <v>135</v>
      </c>
    </row>
    <row r="174" spans="1:65" s="2" customFormat="1" ht="21.75" customHeight="1">
      <c r="A174" s="31"/>
      <c r="B174" s="143"/>
      <c r="C174" s="188" t="s">
        <v>208</v>
      </c>
      <c r="D174" s="188" t="s">
        <v>209</v>
      </c>
      <c r="E174" s="189" t="s">
        <v>210</v>
      </c>
      <c r="F174" s="190" t="s">
        <v>211</v>
      </c>
      <c r="G174" s="191" t="s">
        <v>189</v>
      </c>
      <c r="H174" s="192">
        <v>36.72</v>
      </c>
      <c r="I174" s="193">
        <v>0</v>
      </c>
      <c r="J174" s="193">
        <f>ROUND(I174*H174,2)</f>
        <v>0</v>
      </c>
      <c r="K174" s="194"/>
      <c r="L174" s="195"/>
      <c r="M174" s="196" t="s">
        <v>1</v>
      </c>
      <c r="N174" s="197" t="s">
        <v>44</v>
      </c>
      <c r="O174" s="153">
        <v>0</v>
      </c>
      <c r="P174" s="153">
        <f>O174*H174</f>
        <v>0</v>
      </c>
      <c r="Q174" s="153">
        <v>1.8000000000000001E-4</v>
      </c>
      <c r="R174" s="153">
        <f>Q174*H174</f>
        <v>6.6096000000000002E-3</v>
      </c>
      <c r="S174" s="153">
        <v>0</v>
      </c>
      <c r="T174" s="154">
        <f>S174*H174</f>
        <v>0</v>
      </c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R174" s="155" t="s">
        <v>193</v>
      </c>
      <c r="AT174" s="155" t="s">
        <v>209</v>
      </c>
      <c r="AU174" s="155" t="s">
        <v>89</v>
      </c>
      <c r="AY174" s="18" t="s">
        <v>135</v>
      </c>
      <c r="BE174" s="156">
        <f>IF(N174="základní",J174,0)</f>
        <v>0</v>
      </c>
      <c r="BF174" s="156">
        <f>IF(N174="snížená",J174,0)</f>
        <v>0</v>
      </c>
      <c r="BG174" s="156">
        <f>IF(N174="zákl. přenesená",J174,0)</f>
        <v>0</v>
      </c>
      <c r="BH174" s="156">
        <f>IF(N174="sníž. přenesená",J174,0)</f>
        <v>0</v>
      </c>
      <c r="BI174" s="156">
        <f>IF(N174="nulová",J174,0)</f>
        <v>0</v>
      </c>
      <c r="BJ174" s="18" t="s">
        <v>87</v>
      </c>
      <c r="BK174" s="156">
        <f>ROUND(I174*H174,2)</f>
        <v>0</v>
      </c>
      <c r="BL174" s="18" t="s">
        <v>141</v>
      </c>
      <c r="BM174" s="155" t="s">
        <v>448</v>
      </c>
    </row>
    <row r="175" spans="1:65" s="2" customFormat="1" ht="19.5">
      <c r="A175" s="31"/>
      <c r="B175" s="32"/>
      <c r="C175" s="31"/>
      <c r="D175" s="157" t="s">
        <v>143</v>
      </c>
      <c r="E175" s="31"/>
      <c r="F175" s="158" t="s">
        <v>211</v>
      </c>
      <c r="G175" s="31"/>
      <c r="H175" s="31"/>
      <c r="I175" s="31"/>
      <c r="J175" s="31"/>
      <c r="K175" s="31"/>
      <c r="L175" s="32"/>
      <c r="M175" s="159"/>
      <c r="N175" s="160"/>
      <c r="O175" s="57"/>
      <c r="P175" s="57"/>
      <c r="Q175" s="57"/>
      <c r="R175" s="57"/>
      <c r="S175" s="57"/>
      <c r="T175" s="58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T175" s="18" t="s">
        <v>143</v>
      </c>
      <c r="AU175" s="18" t="s">
        <v>89</v>
      </c>
    </row>
    <row r="176" spans="1:65" s="13" customFormat="1">
      <c r="B176" s="161"/>
      <c r="D176" s="157" t="s">
        <v>145</v>
      </c>
      <c r="F176" s="163" t="s">
        <v>449</v>
      </c>
      <c r="H176" s="164">
        <v>36.72</v>
      </c>
      <c r="L176" s="161"/>
      <c r="M176" s="165"/>
      <c r="N176" s="166"/>
      <c r="O176" s="166"/>
      <c r="P176" s="166"/>
      <c r="Q176" s="166"/>
      <c r="R176" s="166"/>
      <c r="S176" s="166"/>
      <c r="T176" s="167"/>
      <c r="AT176" s="162" t="s">
        <v>145</v>
      </c>
      <c r="AU176" s="162" t="s">
        <v>89</v>
      </c>
      <c r="AV176" s="13" t="s">
        <v>89</v>
      </c>
      <c r="AW176" s="13" t="s">
        <v>3</v>
      </c>
      <c r="AX176" s="13" t="s">
        <v>87</v>
      </c>
      <c r="AY176" s="162" t="s">
        <v>135</v>
      </c>
    </row>
    <row r="177" spans="1:65" s="2" customFormat="1" ht="21.75" customHeight="1">
      <c r="A177" s="31"/>
      <c r="B177" s="143"/>
      <c r="C177" s="144" t="s">
        <v>214</v>
      </c>
      <c r="D177" s="144" t="s">
        <v>137</v>
      </c>
      <c r="E177" s="145" t="s">
        <v>215</v>
      </c>
      <c r="F177" s="146" t="s">
        <v>216</v>
      </c>
      <c r="G177" s="147" t="s">
        <v>140</v>
      </c>
      <c r="H177" s="148">
        <v>0.96</v>
      </c>
      <c r="I177" s="149">
        <v>0</v>
      </c>
      <c r="J177" s="149">
        <f>ROUND(I177*H177,2)</f>
        <v>0</v>
      </c>
      <c r="K177" s="150"/>
      <c r="L177" s="32"/>
      <c r="M177" s="151" t="s">
        <v>1</v>
      </c>
      <c r="N177" s="152" t="s">
        <v>44</v>
      </c>
      <c r="O177" s="153">
        <v>1.5840000000000001</v>
      </c>
      <c r="P177" s="153">
        <f>O177*H177</f>
        <v>1.52064</v>
      </c>
      <c r="Q177" s="153">
        <v>0</v>
      </c>
      <c r="R177" s="153">
        <f>Q177*H177</f>
        <v>0</v>
      </c>
      <c r="S177" s="153">
        <v>0</v>
      </c>
      <c r="T177" s="154">
        <f>S177*H177</f>
        <v>0</v>
      </c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R177" s="155" t="s">
        <v>141</v>
      </c>
      <c r="AT177" s="155" t="s">
        <v>137</v>
      </c>
      <c r="AU177" s="155" t="s">
        <v>89</v>
      </c>
      <c r="AY177" s="18" t="s">
        <v>135</v>
      </c>
      <c r="BE177" s="156">
        <f>IF(N177="základní",J177,0)</f>
        <v>0</v>
      </c>
      <c r="BF177" s="156">
        <f>IF(N177="snížená",J177,0)</f>
        <v>0</v>
      </c>
      <c r="BG177" s="156">
        <f>IF(N177="zákl. přenesená",J177,0)</f>
        <v>0</v>
      </c>
      <c r="BH177" s="156">
        <f>IF(N177="sníž. přenesená",J177,0)</f>
        <v>0</v>
      </c>
      <c r="BI177" s="156">
        <f>IF(N177="nulová",J177,0)</f>
        <v>0</v>
      </c>
      <c r="BJ177" s="18" t="s">
        <v>87</v>
      </c>
      <c r="BK177" s="156">
        <f>ROUND(I177*H177,2)</f>
        <v>0</v>
      </c>
      <c r="BL177" s="18" t="s">
        <v>141</v>
      </c>
      <c r="BM177" s="155" t="s">
        <v>450</v>
      </c>
    </row>
    <row r="178" spans="1:65" s="2" customFormat="1">
      <c r="A178" s="31"/>
      <c r="B178" s="32"/>
      <c r="C178" s="31"/>
      <c r="D178" s="157" t="s">
        <v>143</v>
      </c>
      <c r="E178" s="31"/>
      <c r="F178" s="158" t="s">
        <v>218</v>
      </c>
      <c r="G178" s="31"/>
      <c r="H178" s="31"/>
      <c r="I178" s="31"/>
      <c r="J178" s="31"/>
      <c r="K178" s="31"/>
      <c r="L178" s="32"/>
      <c r="M178" s="159"/>
      <c r="N178" s="160"/>
      <c r="O178" s="57"/>
      <c r="P178" s="57"/>
      <c r="Q178" s="57"/>
      <c r="R178" s="57"/>
      <c r="S178" s="57"/>
      <c r="T178" s="58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T178" s="18" t="s">
        <v>143</v>
      </c>
      <c r="AU178" s="18" t="s">
        <v>89</v>
      </c>
    </row>
    <row r="179" spans="1:65" s="14" customFormat="1">
      <c r="B179" s="168"/>
      <c r="D179" s="157" t="s">
        <v>145</v>
      </c>
      <c r="E179" s="169" t="s">
        <v>1</v>
      </c>
      <c r="F179" s="170" t="s">
        <v>422</v>
      </c>
      <c r="H179" s="169" t="s">
        <v>1</v>
      </c>
      <c r="L179" s="168"/>
      <c r="M179" s="171"/>
      <c r="N179" s="172"/>
      <c r="O179" s="172"/>
      <c r="P179" s="172"/>
      <c r="Q179" s="172"/>
      <c r="R179" s="172"/>
      <c r="S179" s="172"/>
      <c r="T179" s="173"/>
      <c r="AT179" s="169" t="s">
        <v>145</v>
      </c>
      <c r="AU179" s="169" t="s">
        <v>89</v>
      </c>
      <c r="AV179" s="14" t="s">
        <v>87</v>
      </c>
      <c r="AW179" s="14" t="s">
        <v>36</v>
      </c>
      <c r="AX179" s="14" t="s">
        <v>79</v>
      </c>
      <c r="AY179" s="169" t="s">
        <v>135</v>
      </c>
    </row>
    <row r="180" spans="1:65" s="13" customFormat="1">
      <c r="B180" s="161"/>
      <c r="D180" s="157" t="s">
        <v>145</v>
      </c>
      <c r="E180" s="162" t="s">
        <v>1</v>
      </c>
      <c r="F180" s="163" t="s">
        <v>451</v>
      </c>
      <c r="H180" s="164">
        <v>0.96</v>
      </c>
      <c r="L180" s="161"/>
      <c r="M180" s="165"/>
      <c r="N180" s="166"/>
      <c r="O180" s="166"/>
      <c r="P180" s="166"/>
      <c r="Q180" s="166"/>
      <c r="R180" s="166"/>
      <c r="S180" s="166"/>
      <c r="T180" s="167"/>
      <c r="AT180" s="162" t="s">
        <v>145</v>
      </c>
      <c r="AU180" s="162" t="s">
        <v>89</v>
      </c>
      <c r="AV180" s="13" t="s">
        <v>89</v>
      </c>
      <c r="AW180" s="13" t="s">
        <v>36</v>
      </c>
      <c r="AX180" s="13" t="s">
        <v>87</v>
      </c>
      <c r="AY180" s="162" t="s">
        <v>135</v>
      </c>
    </row>
    <row r="181" spans="1:65" s="2" customFormat="1" ht="33" customHeight="1">
      <c r="A181" s="31"/>
      <c r="B181" s="143"/>
      <c r="C181" s="144" t="s">
        <v>220</v>
      </c>
      <c r="D181" s="144" t="s">
        <v>137</v>
      </c>
      <c r="E181" s="145" t="s">
        <v>221</v>
      </c>
      <c r="F181" s="146" t="s">
        <v>222</v>
      </c>
      <c r="G181" s="147" t="s">
        <v>223</v>
      </c>
      <c r="H181" s="148">
        <v>6</v>
      </c>
      <c r="I181" s="149">
        <v>0</v>
      </c>
      <c r="J181" s="149">
        <f>ROUND(I181*H181,2)</f>
        <v>0</v>
      </c>
      <c r="K181" s="150"/>
      <c r="L181" s="32"/>
      <c r="M181" s="151" t="s">
        <v>1</v>
      </c>
      <c r="N181" s="152" t="s">
        <v>44</v>
      </c>
      <c r="O181" s="153">
        <v>0.21</v>
      </c>
      <c r="P181" s="153">
        <f>O181*H181</f>
        <v>1.26</v>
      </c>
      <c r="Q181" s="153">
        <v>0.22656999999999999</v>
      </c>
      <c r="R181" s="153">
        <f>Q181*H181</f>
        <v>1.3594200000000001</v>
      </c>
      <c r="S181" s="153">
        <v>0</v>
      </c>
      <c r="T181" s="154">
        <f>S181*H181</f>
        <v>0</v>
      </c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R181" s="155" t="s">
        <v>141</v>
      </c>
      <c r="AT181" s="155" t="s">
        <v>137</v>
      </c>
      <c r="AU181" s="155" t="s">
        <v>89</v>
      </c>
      <c r="AY181" s="18" t="s">
        <v>135</v>
      </c>
      <c r="BE181" s="156">
        <f>IF(N181="základní",J181,0)</f>
        <v>0</v>
      </c>
      <c r="BF181" s="156">
        <f>IF(N181="snížená",J181,0)</f>
        <v>0</v>
      </c>
      <c r="BG181" s="156">
        <f>IF(N181="zákl. přenesená",J181,0)</f>
        <v>0</v>
      </c>
      <c r="BH181" s="156">
        <f>IF(N181="sníž. přenesená",J181,0)</f>
        <v>0</v>
      </c>
      <c r="BI181" s="156">
        <f>IF(N181="nulová",J181,0)</f>
        <v>0</v>
      </c>
      <c r="BJ181" s="18" t="s">
        <v>87</v>
      </c>
      <c r="BK181" s="156">
        <f>ROUND(I181*H181,2)</f>
        <v>0</v>
      </c>
      <c r="BL181" s="18" t="s">
        <v>141</v>
      </c>
      <c r="BM181" s="155" t="s">
        <v>452</v>
      </c>
    </row>
    <row r="182" spans="1:65" s="2" customFormat="1" ht="39">
      <c r="A182" s="31"/>
      <c r="B182" s="32"/>
      <c r="C182" s="31"/>
      <c r="D182" s="157" t="s">
        <v>143</v>
      </c>
      <c r="E182" s="31"/>
      <c r="F182" s="158" t="s">
        <v>225</v>
      </c>
      <c r="G182" s="31"/>
      <c r="H182" s="31"/>
      <c r="I182" s="31"/>
      <c r="J182" s="31"/>
      <c r="K182" s="31"/>
      <c r="L182" s="32"/>
      <c r="M182" s="159"/>
      <c r="N182" s="160"/>
      <c r="O182" s="57"/>
      <c r="P182" s="57"/>
      <c r="Q182" s="57"/>
      <c r="R182" s="57"/>
      <c r="S182" s="57"/>
      <c r="T182" s="58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T182" s="18" t="s">
        <v>143</v>
      </c>
      <c r="AU182" s="18" t="s">
        <v>89</v>
      </c>
    </row>
    <row r="183" spans="1:65" s="14" customFormat="1">
      <c r="B183" s="168"/>
      <c r="D183" s="157" t="s">
        <v>145</v>
      </c>
      <c r="E183" s="169" t="s">
        <v>1</v>
      </c>
      <c r="F183" s="170" t="s">
        <v>422</v>
      </c>
      <c r="H183" s="169" t="s">
        <v>1</v>
      </c>
      <c r="L183" s="168"/>
      <c r="M183" s="171"/>
      <c r="N183" s="172"/>
      <c r="O183" s="172"/>
      <c r="P183" s="172"/>
      <c r="Q183" s="172"/>
      <c r="R183" s="172"/>
      <c r="S183" s="172"/>
      <c r="T183" s="173"/>
      <c r="AT183" s="169" t="s">
        <v>145</v>
      </c>
      <c r="AU183" s="169" t="s">
        <v>89</v>
      </c>
      <c r="AV183" s="14" t="s">
        <v>87</v>
      </c>
      <c r="AW183" s="14" t="s">
        <v>36</v>
      </c>
      <c r="AX183" s="14" t="s">
        <v>79</v>
      </c>
      <c r="AY183" s="169" t="s">
        <v>135</v>
      </c>
    </row>
    <row r="184" spans="1:65" s="13" customFormat="1">
      <c r="B184" s="161"/>
      <c r="D184" s="157" t="s">
        <v>145</v>
      </c>
      <c r="E184" s="162" t="s">
        <v>1</v>
      </c>
      <c r="F184" s="163" t="s">
        <v>453</v>
      </c>
      <c r="H184" s="164">
        <v>6</v>
      </c>
      <c r="L184" s="161"/>
      <c r="M184" s="165"/>
      <c r="N184" s="166"/>
      <c r="O184" s="166"/>
      <c r="P184" s="166"/>
      <c r="Q184" s="166"/>
      <c r="R184" s="166"/>
      <c r="S184" s="166"/>
      <c r="T184" s="167"/>
      <c r="AT184" s="162" t="s">
        <v>145</v>
      </c>
      <c r="AU184" s="162" t="s">
        <v>89</v>
      </c>
      <c r="AV184" s="13" t="s">
        <v>89</v>
      </c>
      <c r="AW184" s="13" t="s">
        <v>36</v>
      </c>
      <c r="AX184" s="13" t="s">
        <v>87</v>
      </c>
      <c r="AY184" s="162" t="s">
        <v>135</v>
      </c>
    </row>
    <row r="185" spans="1:65" s="12" customFormat="1" ht="22.9" customHeight="1">
      <c r="B185" s="131"/>
      <c r="D185" s="132" t="s">
        <v>78</v>
      </c>
      <c r="E185" s="141" t="s">
        <v>152</v>
      </c>
      <c r="F185" s="141" t="s">
        <v>353</v>
      </c>
      <c r="J185" s="142">
        <f>BK185</f>
        <v>0</v>
      </c>
      <c r="L185" s="131"/>
      <c r="M185" s="135"/>
      <c r="N185" s="136"/>
      <c r="O185" s="136"/>
      <c r="P185" s="137">
        <f>SUM(P186:P189)</f>
        <v>3.2480000000000002</v>
      </c>
      <c r="Q185" s="136"/>
      <c r="R185" s="137">
        <f>SUM(R186:R189)</f>
        <v>0.113</v>
      </c>
      <c r="S185" s="136"/>
      <c r="T185" s="138">
        <f>SUM(T186:T189)</f>
        <v>0</v>
      </c>
      <c r="AR185" s="132" t="s">
        <v>87</v>
      </c>
      <c r="AT185" s="139" t="s">
        <v>78</v>
      </c>
      <c r="AU185" s="139" t="s">
        <v>87</v>
      </c>
      <c r="AY185" s="132" t="s">
        <v>135</v>
      </c>
      <c r="BK185" s="140">
        <f>SUM(BK186:BK189)</f>
        <v>0</v>
      </c>
    </row>
    <row r="186" spans="1:65" s="2" customFormat="1" ht="21.75" customHeight="1">
      <c r="A186" s="31"/>
      <c r="B186" s="143"/>
      <c r="C186" s="144" t="s">
        <v>227</v>
      </c>
      <c r="D186" s="144" t="s">
        <v>137</v>
      </c>
      <c r="E186" s="145" t="s">
        <v>454</v>
      </c>
      <c r="F186" s="146" t="s">
        <v>455</v>
      </c>
      <c r="G186" s="147" t="s">
        <v>456</v>
      </c>
      <c r="H186" s="148">
        <v>1</v>
      </c>
      <c r="I186" s="149">
        <v>0</v>
      </c>
      <c r="J186" s="149">
        <f>ROUND(I186*H186,2)</f>
        <v>0</v>
      </c>
      <c r="K186" s="150"/>
      <c r="L186" s="32"/>
      <c r="M186" s="151" t="s">
        <v>1</v>
      </c>
      <c r="N186" s="152" t="s">
        <v>44</v>
      </c>
      <c r="O186" s="153">
        <v>3.2480000000000002</v>
      </c>
      <c r="P186" s="153">
        <f>O186*H186</f>
        <v>3.2480000000000002</v>
      </c>
      <c r="Q186" s="153">
        <v>0</v>
      </c>
      <c r="R186" s="153">
        <f>Q186*H186</f>
        <v>0</v>
      </c>
      <c r="S186" s="153">
        <v>0</v>
      </c>
      <c r="T186" s="154">
        <f>S186*H186</f>
        <v>0</v>
      </c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R186" s="155" t="s">
        <v>141</v>
      </c>
      <c r="AT186" s="155" t="s">
        <v>137</v>
      </c>
      <c r="AU186" s="155" t="s">
        <v>89</v>
      </c>
      <c r="AY186" s="18" t="s">
        <v>135</v>
      </c>
      <c r="BE186" s="156">
        <f>IF(N186="základní",J186,0)</f>
        <v>0</v>
      </c>
      <c r="BF186" s="156">
        <f>IF(N186="snížená",J186,0)</f>
        <v>0</v>
      </c>
      <c r="BG186" s="156">
        <f>IF(N186="zákl. přenesená",J186,0)</f>
        <v>0</v>
      </c>
      <c r="BH186" s="156">
        <f>IF(N186="sníž. přenesená",J186,0)</f>
        <v>0</v>
      </c>
      <c r="BI186" s="156">
        <f>IF(N186="nulová",J186,0)</f>
        <v>0</v>
      </c>
      <c r="BJ186" s="18" t="s">
        <v>87</v>
      </c>
      <c r="BK186" s="156">
        <f>ROUND(I186*H186,2)</f>
        <v>0</v>
      </c>
      <c r="BL186" s="18" t="s">
        <v>141</v>
      </c>
      <c r="BM186" s="155" t="s">
        <v>457</v>
      </c>
    </row>
    <row r="187" spans="1:65" s="2" customFormat="1" ht="19.5">
      <c r="A187" s="31"/>
      <c r="B187" s="32"/>
      <c r="C187" s="31"/>
      <c r="D187" s="157" t="s">
        <v>143</v>
      </c>
      <c r="E187" s="31"/>
      <c r="F187" s="158" t="s">
        <v>458</v>
      </c>
      <c r="G187" s="31"/>
      <c r="H187" s="31"/>
      <c r="I187" s="31"/>
      <c r="J187" s="31"/>
      <c r="K187" s="31"/>
      <c r="L187" s="32"/>
      <c r="M187" s="159"/>
      <c r="N187" s="160"/>
      <c r="O187" s="57"/>
      <c r="P187" s="57"/>
      <c r="Q187" s="57"/>
      <c r="R187" s="57"/>
      <c r="S187" s="57"/>
      <c r="T187" s="58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T187" s="18" t="s">
        <v>143</v>
      </c>
      <c r="AU187" s="18" t="s">
        <v>89</v>
      </c>
    </row>
    <row r="188" spans="1:65" s="2" customFormat="1" ht="21.75" customHeight="1">
      <c r="A188" s="31"/>
      <c r="B188" s="143"/>
      <c r="C188" s="188" t="s">
        <v>232</v>
      </c>
      <c r="D188" s="188" t="s">
        <v>209</v>
      </c>
      <c r="E188" s="189" t="s">
        <v>459</v>
      </c>
      <c r="F188" s="190" t="s">
        <v>460</v>
      </c>
      <c r="G188" s="191" t="s">
        <v>456</v>
      </c>
      <c r="H188" s="192">
        <v>1</v>
      </c>
      <c r="I188" s="193">
        <v>0</v>
      </c>
      <c r="J188" s="193">
        <f>ROUND(I188*H188,2)</f>
        <v>0</v>
      </c>
      <c r="K188" s="194"/>
      <c r="L188" s="195"/>
      <c r="M188" s="196" t="s">
        <v>1</v>
      </c>
      <c r="N188" s="197" t="s">
        <v>44</v>
      </c>
      <c r="O188" s="153">
        <v>0</v>
      </c>
      <c r="P188" s="153">
        <f>O188*H188</f>
        <v>0</v>
      </c>
      <c r="Q188" s="153">
        <v>0.113</v>
      </c>
      <c r="R188" s="153">
        <f>Q188*H188</f>
        <v>0.113</v>
      </c>
      <c r="S188" s="153">
        <v>0</v>
      </c>
      <c r="T188" s="154">
        <f>S188*H188</f>
        <v>0</v>
      </c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R188" s="155" t="s">
        <v>193</v>
      </c>
      <c r="AT188" s="155" t="s">
        <v>209</v>
      </c>
      <c r="AU188" s="155" t="s">
        <v>89</v>
      </c>
      <c r="AY188" s="18" t="s">
        <v>135</v>
      </c>
      <c r="BE188" s="156">
        <f>IF(N188="základní",J188,0)</f>
        <v>0</v>
      </c>
      <c r="BF188" s="156">
        <f>IF(N188="snížená",J188,0)</f>
        <v>0</v>
      </c>
      <c r="BG188" s="156">
        <f>IF(N188="zákl. přenesená",J188,0)</f>
        <v>0</v>
      </c>
      <c r="BH188" s="156">
        <f>IF(N188="sníž. přenesená",J188,0)</f>
        <v>0</v>
      </c>
      <c r="BI188" s="156">
        <f>IF(N188="nulová",J188,0)</f>
        <v>0</v>
      </c>
      <c r="BJ188" s="18" t="s">
        <v>87</v>
      </c>
      <c r="BK188" s="156">
        <f>ROUND(I188*H188,2)</f>
        <v>0</v>
      </c>
      <c r="BL188" s="18" t="s">
        <v>141</v>
      </c>
      <c r="BM188" s="155" t="s">
        <v>461</v>
      </c>
    </row>
    <row r="189" spans="1:65" s="2" customFormat="1">
      <c r="A189" s="31"/>
      <c r="B189" s="32"/>
      <c r="C189" s="31"/>
      <c r="D189" s="157" t="s">
        <v>143</v>
      </c>
      <c r="E189" s="31"/>
      <c r="F189" s="158" t="s">
        <v>460</v>
      </c>
      <c r="G189" s="31"/>
      <c r="H189" s="31"/>
      <c r="I189" s="31"/>
      <c r="J189" s="31"/>
      <c r="K189" s="31"/>
      <c r="L189" s="32"/>
      <c r="M189" s="159"/>
      <c r="N189" s="160"/>
      <c r="O189" s="57"/>
      <c r="P189" s="57"/>
      <c r="Q189" s="57"/>
      <c r="R189" s="57"/>
      <c r="S189" s="57"/>
      <c r="T189" s="58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T189" s="18" t="s">
        <v>143</v>
      </c>
      <c r="AU189" s="18" t="s">
        <v>89</v>
      </c>
    </row>
    <row r="190" spans="1:65" s="12" customFormat="1" ht="22.9" customHeight="1">
      <c r="B190" s="131"/>
      <c r="D190" s="132" t="s">
        <v>78</v>
      </c>
      <c r="E190" s="141" t="s">
        <v>141</v>
      </c>
      <c r="F190" s="141" t="s">
        <v>462</v>
      </c>
      <c r="J190" s="142">
        <f>BK190</f>
        <v>0</v>
      </c>
      <c r="L190" s="131"/>
      <c r="M190" s="135"/>
      <c r="N190" s="136"/>
      <c r="O190" s="136"/>
      <c r="P190" s="137">
        <f>SUM(P191:P197)</f>
        <v>12.45825</v>
      </c>
      <c r="Q190" s="136"/>
      <c r="R190" s="137">
        <f>SUM(R191:R197)</f>
        <v>27.862159499999997</v>
      </c>
      <c r="S190" s="136"/>
      <c r="T190" s="138">
        <f>SUM(T191:T197)</f>
        <v>0</v>
      </c>
      <c r="AR190" s="132" t="s">
        <v>87</v>
      </c>
      <c r="AT190" s="139" t="s">
        <v>78</v>
      </c>
      <c r="AU190" s="139" t="s">
        <v>87</v>
      </c>
      <c r="AY190" s="132" t="s">
        <v>135</v>
      </c>
      <c r="BK190" s="140">
        <f>SUM(BK191:BK197)</f>
        <v>0</v>
      </c>
    </row>
    <row r="191" spans="1:65" s="2" customFormat="1" ht="21.75" customHeight="1">
      <c r="A191" s="31"/>
      <c r="B191" s="143"/>
      <c r="C191" s="144" t="s">
        <v>8</v>
      </c>
      <c r="D191" s="144" t="s">
        <v>137</v>
      </c>
      <c r="E191" s="145" t="s">
        <v>463</v>
      </c>
      <c r="F191" s="146" t="s">
        <v>464</v>
      </c>
      <c r="G191" s="147" t="s">
        <v>140</v>
      </c>
      <c r="H191" s="148">
        <v>7.35</v>
      </c>
      <c r="I191" s="149">
        <v>0</v>
      </c>
      <c r="J191" s="149">
        <f>ROUND(I191*H191,2)</f>
        <v>0</v>
      </c>
      <c r="K191" s="150"/>
      <c r="L191" s="32"/>
      <c r="M191" s="151" t="s">
        <v>1</v>
      </c>
      <c r="N191" s="152" t="s">
        <v>44</v>
      </c>
      <c r="O191" s="153">
        <v>1.6950000000000001</v>
      </c>
      <c r="P191" s="153">
        <f>O191*H191</f>
        <v>12.45825</v>
      </c>
      <c r="Q191" s="153">
        <v>1.8907700000000001</v>
      </c>
      <c r="R191" s="153">
        <f>Q191*H191</f>
        <v>13.897159499999999</v>
      </c>
      <c r="S191" s="153">
        <v>0</v>
      </c>
      <c r="T191" s="154">
        <f>S191*H191</f>
        <v>0</v>
      </c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R191" s="155" t="s">
        <v>141</v>
      </c>
      <c r="AT191" s="155" t="s">
        <v>137</v>
      </c>
      <c r="AU191" s="155" t="s">
        <v>89</v>
      </c>
      <c r="AY191" s="18" t="s">
        <v>135</v>
      </c>
      <c r="BE191" s="156">
        <f>IF(N191="základní",J191,0)</f>
        <v>0</v>
      </c>
      <c r="BF191" s="156">
        <f>IF(N191="snížená",J191,0)</f>
        <v>0</v>
      </c>
      <c r="BG191" s="156">
        <f>IF(N191="zákl. přenesená",J191,0)</f>
        <v>0</v>
      </c>
      <c r="BH191" s="156">
        <f>IF(N191="sníž. přenesená",J191,0)</f>
        <v>0</v>
      </c>
      <c r="BI191" s="156">
        <f>IF(N191="nulová",J191,0)</f>
        <v>0</v>
      </c>
      <c r="BJ191" s="18" t="s">
        <v>87</v>
      </c>
      <c r="BK191" s="156">
        <f>ROUND(I191*H191,2)</f>
        <v>0</v>
      </c>
      <c r="BL191" s="18" t="s">
        <v>141</v>
      </c>
      <c r="BM191" s="155" t="s">
        <v>465</v>
      </c>
    </row>
    <row r="192" spans="1:65" s="2" customFormat="1" ht="19.5">
      <c r="A192" s="31"/>
      <c r="B192" s="32"/>
      <c r="C192" s="31"/>
      <c r="D192" s="157" t="s">
        <v>143</v>
      </c>
      <c r="E192" s="31"/>
      <c r="F192" s="158" t="s">
        <v>466</v>
      </c>
      <c r="G192" s="31"/>
      <c r="H192" s="31"/>
      <c r="I192" s="31"/>
      <c r="J192" s="31"/>
      <c r="K192" s="31"/>
      <c r="L192" s="32"/>
      <c r="M192" s="159"/>
      <c r="N192" s="160"/>
      <c r="O192" s="57"/>
      <c r="P192" s="57"/>
      <c r="Q192" s="57"/>
      <c r="R192" s="57"/>
      <c r="S192" s="57"/>
      <c r="T192" s="58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T192" s="18" t="s">
        <v>143</v>
      </c>
      <c r="AU192" s="18" t="s">
        <v>89</v>
      </c>
    </row>
    <row r="193" spans="1:65" s="14" customFormat="1">
      <c r="B193" s="168"/>
      <c r="D193" s="157" t="s">
        <v>145</v>
      </c>
      <c r="E193" s="169" t="s">
        <v>1</v>
      </c>
      <c r="F193" s="170" t="s">
        <v>418</v>
      </c>
      <c r="H193" s="169" t="s">
        <v>1</v>
      </c>
      <c r="L193" s="168"/>
      <c r="M193" s="171"/>
      <c r="N193" s="172"/>
      <c r="O193" s="172"/>
      <c r="P193" s="172"/>
      <c r="Q193" s="172"/>
      <c r="R193" s="172"/>
      <c r="S193" s="172"/>
      <c r="T193" s="173"/>
      <c r="AT193" s="169" t="s">
        <v>145</v>
      </c>
      <c r="AU193" s="169" t="s">
        <v>89</v>
      </c>
      <c r="AV193" s="14" t="s">
        <v>87</v>
      </c>
      <c r="AW193" s="14" t="s">
        <v>36</v>
      </c>
      <c r="AX193" s="14" t="s">
        <v>79</v>
      </c>
      <c r="AY193" s="169" t="s">
        <v>135</v>
      </c>
    </row>
    <row r="194" spans="1:65" s="13" customFormat="1">
      <c r="B194" s="161"/>
      <c r="D194" s="157" t="s">
        <v>145</v>
      </c>
      <c r="E194" s="162" t="s">
        <v>1</v>
      </c>
      <c r="F194" s="163" t="s">
        <v>467</v>
      </c>
      <c r="H194" s="164">
        <v>7.35</v>
      </c>
      <c r="L194" s="161"/>
      <c r="M194" s="165"/>
      <c r="N194" s="166"/>
      <c r="O194" s="166"/>
      <c r="P194" s="166"/>
      <c r="Q194" s="166"/>
      <c r="R194" s="166"/>
      <c r="S194" s="166"/>
      <c r="T194" s="167"/>
      <c r="AT194" s="162" t="s">
        <v>145</v>
      </c>
      <c r="AU194" s="162" t="s">
        <v>89</v>
      </c>
      <c r="AV194" s="13" t="s">
        <v>89</v>
      </c>
      <c r="AW194" s="13" t="s">
        <v>36</v>
      </c>
      <c r="AX194" s="13" t="s">
        <v>87</v>
      </c>
      <c r="AY194" s="162" t="s">
        <v>135</v>
      </c>
    </row>
    <row r="195" spans="1:65" s="2" customFormat="1" ht="16.5" customHeight="1">
      <c r="A195" s="31"/>
      <c r="B195" s="143"/>
      <c r="C195" s="188" t="s">
        <v>248</v>
      </c>
      <c r="D195" s="188" t="s">
        <v>209</v>
      </c>
      <c r="E195" s="189" t="s">
        <v>468</v>
      </c>
      <c r="F195" s="190" t="s">
        <v>469</v>
      </c>
      <c r="G195" s="191" t="s">
        <v>183</v>
      </c>
      <c r="H195" s="192">
        <v>13.965</v>
      </c>
      <c r="I195" s="193">
        <v>0</v>
      </c>
      <c r="J195" s="193">
        <f>ROUND(I195*H195,2)</f>
        <v>0</v>
      </c>
      <c r="K195" s="194"/>
      <c r="L195" s="195"/>
      <c r="M195" s="196" t="s">
        <v>1</v>
      </c>
      <c r="N195" s="197" t="s">
        <v>44</v>
      </c>
      <c r="O195" s="153">
        <v>0</v>
      </c>
      <c r="P195" s="153">
        <f>O195*H195</f>
        <v>0</v>
      </c>
      <c r="Q195" s="153">
        <v>1</v>
      </c>
      <c r="R195" s="153">
        <f>Q195*H195</f>
        <v>13.965</v>
      </c>
      <c r="S195" s="153">
        <v>0</v>
      </c>
      <c r="T195" s="154">
        <f>S195*H195</f>
        <v>0</v>
      </c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R195" s="155" t="s">
        <v>193</v>
      </c>
      <c r="AT195" s="155" t="s">
        <v>209</v>
      </c>
      <c r="AU195" s="155" t="s">
        <v>89</v>
      </c>
      <c r="AY195" s="18" t="s">
        <v>135</v>
      </c>
      <c r="BE195" s="156">
        <f>IF(N195="základní",J195,0)</f>
        <v>0</v>
      </c>
      <c r="BF195" s="156">
        <f>IF(N195="snížená",J195,0)</f>
        <v>0</v>
      </c>
      <c r="BG195" s="156">
        <f>IF(N195="zákl. přenesená",J195,0)</f>
        <v>0</v>
      </c>
      <c r="BH195" s="156">
        <f>IF(N195="sníž. přenesená",J195,0)</f>
        <v>0</v>
      </c>
      <c r="BI195" s="156">
        <f>IF(N195="nulová",J195,0)</f>
        <v>0</v>
      </c>
      <c r="BJ195" s="18" t="s">
        <v>87</v>
      </c>
      <c r="BK195" s="156">
        <f>ROUND(I195*H195,2)</f>
        <v>0</v>
      </c>
      <c r="BL195" s="18" t="s">
        <v>141</v>
      </c>
      <c r="BM195" s="155" t="s">
        <v>470</v>
      </c>
    </row>
    <row r="196" spans="1:65" s="2" customFormat="1">
      <c r="A196" s="31"/>
      <c r="B196" s="32"/>
      <c r="C196" s="31"/>
      <c r="D196" s="157" t="s">
        <v>143</v>
      </c>
      <c r="E196" s="31"/>
      <c r="F196" s="158" t="s">
        <v>469</v>
      </c>
      <c r="G196" s="31"/>
      <c r="H196" s="31"/>
      <c r="I196" s="31"/>
      <c r="J196" s="31"/>
      <c r="K196" s="31"/>
      <c r="L196" s="32"/>
      <c r="M196" s="159"/>
      <c r="N196" s="160"/>
      <c r="O196" s="57"/>
      <c r="P196" s="57"/>
      <c r="Q196" s="57"/>
      <c r="R196" s="57"/>
      <c r="S196" s="57"/>
      <c r="T196" s="58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T196" s="18" t="s">
        <v>143</v>
      </c>
      <c r="AU196" s="18" t="s">
        <v>89</v>
      </c>
    </row>
    <row r="197" spans="1:65" s="13" customFormat="1">
      <c r="B197" s="161"/>
      <c r="D197" s="157" t="s">
        <v>145</v>
      </c>
      <c r="F197" s="163" t="s">
        <v>471</v>
      </c>
      <c r="H197" s="164">
        <v>13.965</v>
      </c>
      <c r="L197" s="161"/>
      <c r="M197" s="165"/>
      <c r="N197" s="166"/>
      <c r="O197" s="166"/>
      <c r="P197" s="166"/>
      <c r="Q197" s="166"/>
      <c r="R197" s="166"/>
      <c r="S197" s="166"/>
      <c r="T197" s="167"/>
      <c r="AT197" s="162" t="s">
        <v>145</v>
      </c>
      <c r="AU197" s="162" t="s">
        <v>89</v>
      </c>
      <c r="AV197" s="13" t="s">
        <v>89</v>
      </c>
      <c r="AW197" s="13" t="s">
        <v>3</v>
      </c>
      <c r="AX197" s="13" t="s">
        <v>87</v>
      </c>
      <c r="AY197" s="162" t="s">
        <v>135</v>
      </c>
    </row>
    <row r="198" spans="1:65" s="12" customFormat="1" ht="22.9" customHeight="1">
      <c r="B198" s="131"/>
      <c r="D198" s="132" t="s">
        <v>78</v>
      </c>
      <c r="E198" s="141" t="s">
        <v>193</v>
      </c>
      <c r="F198" s="141" t="s">
        <v>359</v>
      </c>
      <c r="J198" s="142">
        <f>BK198</f>
        <v>0</v>
      </c>
      <c r="L198" s="131"/>
      <c r="M198" s="135"/>
      <c r="N198" s="136"/>
      <c r="O198" s="136"/>
      <c r="P198" s="137">
        <f>SUM(P199:P215)</f>
        <v>16.881719999999998</v>
      </c>
      <c r="Q198" s="136"/>
      <c r="R198" s="137">
        <f>SUM(R199:R215)</f>
        <v>4.4288191999999986</v>
      </c>
      <c r="S198" s="136"/>
      <c r="T198" s="138">
        <f>SUM(T199:T215)</f>
        <v>0</v>
      </c>
      <c r="AR198" s="132" t="s">
        <v>87</v>
      </c>
      <c r="AT198" s="139" t="s">
        <v>78</v>
      </c>
      <c r="AU198" s="139" t="s">
        <v>87</v>
      </c>
      <c r="AY198" s="132" t="s">
        <v>135</v>
      </c>
      <c r="BK198" s="140">
        <f>SUM(BK199:BK215)</f>
        <v>0</v>
      </c>
    </row>
    <row r="199" spans="1:65" s="2" customFormat="1" ht="21.75" customHeight="1">
      <c r="A199" s="31"/>
      <c r="B199" s="143"/>
      <c r="C199" s="144" t="s">
        <v>253</v>
      </c>
      <c r="D199" s="144" t="s">
        <v>137</v>
      </c>
      <c r="E199" s="145" t="s">
        <v>472</v>
      </c>
      <c r="F199" s="146" t="s">
        <v>473</v>
      </c>
      <c r="G199" s="147" t="s">
        <v>223</v>
      </c>
      <c r="H199" s="148">
        <v>49</v>
      </c>
      <c r="I199" s="149">
        <v>0</v>
      </c>
      <c r="J199" s="149">
        <f>ROUND(I199*H199,2)</f>
        <v>0</v>
      </c>
      <c r="K199" s="150"/>
      <c r="L199" s="32"/>
      <c r="M199" s="151" t="s">
        <v>1</v>
      </c>
      <c r="N199" s="152" t="s">
        <v>44</v>
      </c>
      <c r="O199" s="153">
        <v>0.20699999999999999</v>
      </c>
      <c r="P199" s="153">
        <f>O199*H199</f>
        <v>10.142999999999999</v>
      </c>
      <c r="Q199" s="153">
        <v>1.4E-3</v>
      </c>
      <c r="R199" s="153">
        <f>Q199*H199</f>
        <v>6.8599999999999994E-2</v>
      </c>
      <c r="S199" s="153">
        <v>0</v>
      </c>
      <c r="T199" s="154">
        <f>S199*H199</f>
        <v>0</v>
      </c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R199" s="155" t="s">
        <v>248</v>
      </c>
      <c r="AT199" s="155" t="s">
        <v>137</v>
      </c>
      <c r="AU199" s="155" t="s">
        <v>89</v>
      </c>
      <c r="AY199" s="18" t="s">
        <v>135</v>
      </c>
      <c r="BE199" s="156">
        <f>IF(N199="základní",J199,0)</f>
        <v>0</v>
      </c>
      <c r="BF199" s="156">
        <f>IF(N199="snížená",J199,0)</f>
        <v>0</v>
      </c>
      <c r="BG199" s="156">
        <f>IF(N199="zákl. přenesená",J199,0)</f>
        <v>0</v>
      </c>
      <c r="BH199" s="156">
        <f>IF(N199="sníž. přenesená",J199,0)</f>
        <v>0</v>
      </c>
      <c r="BI199" s="156">
        <f>IF(N199="nulová",J199,0)</f>
        <v>0</v>
      </c>
      <c r="BJ199" s="18" t="s">
        <v>87</v>
      </c>
      <c r="BK199" s="156">
        <f>ROUND(I199*H199,2)</f>
        <v>0</v>
      </c>
      <c r="BL199" s="18" t="s">
        <v>248</v>
      </c>
      <c r="BM199" s="155" t="s">
        <v>474</v>
      </c>
    </row>
    <row r="200" spans="1:65" s="2" customFormat="1" ht="29.25">
      <c r="A200" s="31"/>
      <c r="B200" s="32"/>
      <c r="C200" s="31"/>
      <c r="D200" s="157" t="s">
        <v>143</v>
      </c>
      <c r="E200" s="31"/>
      <c r="F200" s="158" t="s">
        <v>475</v>
      </c>
      <c r="G200" s="31"/>
      <c r="H200" s="31"/>
      <c r="I200" s="31"/>
      <c r="J200" s="31"/>
      <c r="K200" s="31"/>
      <c r="L200" s="32"/>
      <c r="M200" s="159"/>
      <c r="N200" s="160"/>
      <c r="O200" s="57"/>
      <c r="P200" s="57"/>
      <c r="Q200" s="57"/>
      <c r="R200" s="57"/>
      <c r="S200" s="57"/>
      <c r="T200" s="58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T200" s="18" t="s">
        <v>143</v>
      </c>
      <c r="AU200" s="18" t="s">
        <v>89</v>
      </c>
    </row>
    <row r="201" spans="1:65" s="14" customFormat="1">
      <c r="B201" s="168"/>
      <c r="D201" s="157" t="s">
        <v>145</v>
      </c>
      <c r="E201" s="169" t="s">
        <v>1</v>
      </c>
      <c r="F201" s="170" t="s">
        <v>418</v>
      </c>
      <c r="H201" s="169" t="s">
        <v>1</v>
      </c>
      <c r="L201" s="168"/>
      <c r="M201" s="171"/>
      <c r="N201" s="172"/>
      <c r="O201" s="172"/>
      <c r="P201" s="172"/>
      <c r="Q201" s="172"/>
      <c r="R201" s="172"/>
      <c r="S201" s="172"/>
      <c r="T201" s="173"/>
      <c r="AT201" s="169" t="s">
        <v>145</v>
      </c>
      <c r="AU201" s="169" t="s">
        <v>89</v>
      </c>
      <c r="AV201" s="14" t="s">
        <v>87</v>
      </c>
      <c r="AW201" s="14" t="s">
        <v>36</v>
      </c>
      <c r="AX201" s="14" t="s">
        <v>79</v>
      </c>
      <c r="AY201" s="169" t="s">
        <v>135</v>
      </c>
    </row>
    <row r="202" spans="1:65" s="13" customFormat="1">
      <c r="B202" s="161"/>
      <c r="D202" s="157" t="s">
        <v>145</v>
      </c>
      <c r="E202" s="162" t="s">
        <v>1</v>
      </c>
      <c r="F202" s="163" t="s">
        <v>476</v>
      </c>
      <c r="H202" s="164">
        <v>49</v>
      </c>
      <c r="L202" s="161"/>
      <c r="M202" s="165"/>
      <c r="N202" s="166"/>
      <c r="O202" s="166"/>
      <c r="P202" s="166"/>
      <c r="Q202" s="166"/>
      <c r="R202" s="166"/>
      <c r="S202" s="166"/>
      <c r="T202" s="167"/>
      <c r="AT202" s="162" t="s">
        <v>145</v>
      </c>
      <c r="AU202" s="162" t="s">
        <v>89</v>
      </c>
      <c r="AV202" s="13" t="s">
        <v>89</v>
      </c>
      <c r="AW202" s="13" t="s">
        <v>36</v>
      </c>
      <c r="AX202" s="13" t="s">
        <v>87</v>
      </c>
      <c r="AY202" s="162" t="s">
        <v>135</v>
      </c>
    </row>
    <row r="203" spans="1:65" s="2" customFormat="1" ht="33" customHeight="1">
      <c r="A203" s="31"/>
      <c r="B203" s="143"/>
      <c r="C203" s="144" t="s">
        <v>260</v>
      </c>
      <c r="D203" s="144" t="s">
        <v>137</v>
      </c>
      <c r="E203" s="145" t="s">
        <v>477</v>
      </c>
      <c r="F203" s="146" t="s">
        <v>478</v>
      </c>
      <c r="G203" s="147" t="s">
        <v>456</v>
      </c>
      <c r="H203" s="148">
        <v>3</v>
      </c>
      <c r="I203" s="149">
        <v>0</v>
      </c>
      <c r="J203" s="149">
        <f>ROUND(I203*H203,2)</f>
        <v>0</v>
      </c>
      <c r="K203" s="150"/>
      <c r="L203" s="32"/>
      <c r="M203" s="151" t="s">
        <v>1</v>
      </c>
      <c r="N203" s="152" t="s">
        <v>44</v>
      </c>
      <c r="O203" s="153">
        <v>0.97499999999999998</v>
      </c>
      <c r="P203" s="153">
        <f>O203*H203</f>
        <v>2.9249999999999998</v>
      </c>
      <c r="Q203" s="153">
        <v>0</v>
      </c>
      <c r="R203" s="153">
        <f>Q203*H203</f>
        <v>0</v>
      </c>
      <c r="S203" s="153">
        <v>0</v>
      </c>
      <c r="T203" s="154">
        <f>S203*H203</f>
        <v>0</v>
      </c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R203" s="155" t="s">
        <v>141</v>
      </c>
      <c r="AT203" s="155" t="s">
        <v>137</v>
      </c>
      <c r="AU203" s="155" t="s">
        <v>89</v>
      </c>
      <c r="AY203" s="18" t="s">
        <v>135</v>
      </c>
      <c r="BE203" s="156">
        <f>IF(N203="základní",J203,0)</f>
        <v>0</v>
      </c>
      <c r="BF203" s="156">
        <f>IF(N203="snížená",J203,0)</f>
        <v>0</v>
      </c>
      <c r="BG203" s="156">
        <f>IF(N203="zákl. přenesená",J203,0)</f>
        <v>0</v>
      </c>
      <c r="BH203" s="156">
        <f>IF(N203="sníž. přenesená",J203,0)</f>
        <v>0</v>
      </c>
      <c r="BI203" s="156">
        <f>IF(N203="nulová",J203,0)</f>
        <v>0</v>
      </c>
      <c r="BJ203" s="18" t="s">
        <v>87</v>
      </c>
      <c r="BK203" s="156">
        <f>ROUND(I203*H203,2)</f>
        <v>0</v>
      </c>
      <c r="BL203" s="18" t="s">
        <v>141</v>
      </c>
      <c r="BM203" s="155" t="s">
        <v>479</v>
      </c>
    </row>
    <row r="204" spans="1:65" s="2" customFormat="1" ht="19.5">
      <c r="A204" s="31"/>
      <c r="B204" s="32"/>
      <c r="C204" s="31"/>
      <c r="D204" s="157" t="s">
        <v>143</v>
      </c>
      <c r="E204" s="31"/>
      <c r="F204" s="158" t="s">
        <v>480</v>
      </c>
      <c r="G204" s="31"/>
      <c r="H204" s="31"/>
      <c r="I204" s="31"/>
      <c r="J204" s="31"/>
      <c r="K204" s="31"/>
      <c r="L204" s="32"/>
      <c r="M204" s="159"/>
      <c r="N204" s="160"/>
      <c r="O204" s="57"/>
      <c r="P204" s="57"/>
      <c r="Q204" s="57"/>
      <c r="R204" s="57"/>
      <c r="S204" s="57"/>
      <c r="T204" s="58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T204" s="18" t="s">
        <v>143</v>
      </c>
      <c r="AU204" s="18" t="s">
        <v>89</v>
      </c>
    </row>
    <row r="205" spans="1:65" s="2" customFormat="1" ht="21.75" customHeight="1">
      <c r="A205" s="31"/>
      <c r="B205" s="143"/>
      <c r="C205" s="188" t="s">
        <v>268</v>
      </c>
      <c r="D205" s="188" t="s">
        <v>209</v>
      </c>
      <c r="E205" s="189" t="s">
        <v>481</v>
      </c>
      <c r="F205" s="190" t="s">
        <v>482</v>
      </c>
      <c r="G205" s="191" t="s">
        <v>456</v>
      </c>
      <c r="H205" s="192">
        <v>3</v>
      </c>
      <c r="I205" s="193">
        <v>0</v>
      </c>
      <c r="J205" s="193">
        <f>ROUND(I205*H205,2)</f>
        <v>0</v>
      </c>
      <c r="K205" s="194"/>
      <c r="L205" s="195"/>
      <c r="M205" s="196" t="s">
        <v>1</v>
      </c>
      <c r="N205" s="197" t="s">
        <v>44</v>
      </c>
      <c r="O205" s="153">
        <v>0</v>
      </c>
      <c r="P205" s="153">
        <f>O205*H205</f>
        <v>0</v>
      </c>
      <c r="Q205" s="153">
        <v>7.6000000000000004E-4</v>
      </c>
      <c r="R205" s="153">
        <f>Q205*H205</f>
        <v>2.2799999999999999E-3</v>
      </c>
      <c r="S205" s="153">
        <v>0</v>
      </c>
      <c r="T205" s="154">
        <f>S205*H205</f>
        <v>0</v>
      </c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R205" s="155" t="s">
        <v>193</v>
      </c>
      <c r="AT205" s="155" t="s">
        <v>209</v>
      </c>
      <c r="AU205" s="155" t="s">
        <v>89</v>
      </c>
      <c r="AY205" s="18" t="s">
        <v>135</v>
      </c>
      <c r="BE205" s="156">
        <f>IF(N205="základní",J205,0)</f>
        <v>0</v>
      </c>
      <c r="BF205" s="156">
        <f>IF(N205="snížená",J205,0)</f>
        <v>0</v>
      </c>
      <c r="BG205" s="156">
        <f>IF(N205="zákl. přenesená",J205,0)</f>
        <v>0</v>
      </c>
      <c r="BH205" s="156">
        <f>IF(N205="sníž. přenesená",J205,0)</f>
        <v>0</v>
      </c>
      <c r="BI205" s="156">
        <f>IF(N205="nulová",J205,0)</f>
        <v>0</v>
      </c>
      <c r="BJ205" s="18" t="s">
        <v>87</v>
      </c>
      <c r="BK205" s="156">
        <f>ROUND(I205*H205,2)</f>
        <v>0</v>
      </c>
      <c r="BL205" s="18" t="s">
        <v>141</v>
      </c>
      <c r="BM205" s="155" t="s">
        <v>483</v>
      </c>
    </row>
    <row r="206" spans="1:65" s="2" customFormat="1">
      <c r="A206" s="31"/>
      <c r="B206" s="32"/>
      <c r="C206" s="31"/>
      <c r="D206" s="157" t="s">
        <v>143</v>
      </c>
      <c r="E206" s="31"/>
      <c r="F206" s="158" t="s">
        <v>482</v>
      </c>
      <c r="G206" s="31"/>
      <c r="H206" s="31"/>
      <c r="I206" s="31"/>
      <c r="J206" s="31"/>
      <c r="K206" s="31"/>
      <c r="L206" s="32"/>
      <c r="M206" s="159"/>
      <c r="N206" s="160"/>
      <c r="O206" s="57"/>
      <c r="P206" s="57"/>
      <c r="Q206" s="57"/>
      <c r="R206" s="57"/>
      <c r="S206" s="57"/>
      <c r="T206" s="58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T206" s="18" t="s">
        <v>143</v>
      </c>
      <c r="AU206" s="18" t="s">
        <v>89</v>
      </c>
    </row>
    <row r="207" spans="1:65" s="2" customFormat="1" ht="21.75" customHeight="1">
      <c r="A207" s="31"/>
      <c r="B207" s="143"/>
      <c r="C207" s="144" t="s">
        <v>275</v>
      </c>
      <c r="D207" s="144" t="s">
        <v>137</v>
      </c>
      <c r="E207" s="145" t="s">
        <v>484</v>
      </c>
      <c r="F207" s="146" t="s">
        <v>485</v>
      </c>
      <c r="G207" s="147" t="s">
        <v>456</v>
      </c>
      <c r="H207" s="148">
        <v>2</v>
      </c>
      <c r="I207" s="149">
        <v>0</v>
      </c>
      <c r="J207" s="149">
        <f>ROUND(I207*H207,2)</f>
        <v>0</v>
      </c>
      <c r="K207" s="150"/>
      <c r="L207" s="32"/>
      <c r="M207" s="151" t="s">
        <v>1</v>
      </c>
      <c r="N207" s="152" t="s">
        <v>44</v>
      </c>
      <c r="O207" s="153">
        <v>0.5</v>
      </c>
      <c r="P207" s="153">
        <f>O207*H207</f>
        <v>1</v>
      </c>
      <c r="Q207" s="153">
        <v>5.3460000000000001E-2</v>
      </c>
      <c r="R207" s="153">
        <f>Q207*H207</f>
        <v>0.10692</v>
      </c>
      <c r="S207" s="153">
        <v>0</v>
      </c>
      <c r="T207" s="154">
        <f>S207*H207</f>
        <v>0</v>
      </c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R207" s="155" t="s">
        <v>141</v>
      </c>
      <c r="AT207" s="155" t="s">
        <v>137</v>
      </c>
      <c r="AU207" s="155" t="s">
        <v>89</v>
      </c>
      <c r="AY207" s="18" t="s">
        <v>135</v>
      </c>
      <c r="BE207" s="156">
        <f>IF(N207="základní",J207,0)</f>
        <v>0</v>
      </c>
      <c r="BF207" s="156">
        <f>IF(N207="snížená",J207,0)</f>
        <v>0</v>
      </c>
      <c r="BG207" s="156">
        <f>IF(N207="zákl. přenesená",J207,0)</f>
        <v>0</v>
      </c>
      <c r="BH207" s="156">
        <f>IF(N207="sníž. přenesená",J207,0)</f>
        <v>0</v>
      </c>
      <c r="BI207" s="156">
        <f>IF(N207="nulová",J207,0)</f>
        <v>0</v>
      </c>
      <c r="BJ207" s="18" t="s">
        <v>87</v>
      </c>
      <c r="BK207" s="156">
        <f>ROUND(I207*H207,2)</f>
        <v>0</v>
      </c>
      <c r="BL207" s="18" t="s">
        <v>141</v>
      </c>
      <c r="BM207" s="155" t="s">
        <v>486</v>
      </c>
    </row>
    <row r="208" spans="1:65" s="2" customFormat="1" ht="29.25">
      <c r="A208" s="31"/>
      <c r="B208" s="32"/>
      <c r="C208" s="31"/>
      <c r="D208" s="157" t="s">
        <v>143</v>
      </c>
      <c r="E208" s="31"/>
      <c r="F208" s="158" t="s">
        <v>487</v>
      </c>
      <c r="G208" s="31"/>
      <c r="H208" s="31"/>
      <c r="I208" s="31"/>
      <c r="J208" s="31"/>
      <c r="K208" s="31"/>
      <c r="L208" s="32"/>
      <c r="M208" s="159"/>
      <c r="N208" s="160"/>
      <c r="O208" s="57"/>
      <c r="P208" s="57"/>
      <c r="Q208" s="57"/>
      <c r="R208" s="57"/>
      <c r="S208" s="57"/>
      <c r="T208" s="58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T208" s="18" t="s">
        <v>143</v>
      </c>
      <c r="AU208" s="18" t="s">
        <v>89</v>
      </c>
    </row>
    <row r="209" spans="1:65" s="2" customFormat="1" ht="21.75" customHeight="1">
      <c r="A209" s="31"/>
      <c r="B209" s="143"/>
      <c r="C209" s="144" t="s">
        <v>7</v>
      </c>
      <c r="D209" s="144" t="s">
        <v>137</v>
      </c>
      <c r="E209" s="145" t="s">
        <v>488</v>
      </c>
      <c r="F209" s="146" t="s">
        <v>489</v>
      </c>
      <c r="G209" s="147" t="s">
        <v>456</v>
      </c>
      <c r="H209" s="148">
        <v>2</v>
      </c>
      <c r="I209" s="149">
        <v>0</v>
      </c>
      <c r="J209" s="149">
        <f>ROUND(I209*H209,2)</f>
        <v>0</v>
      </c>
      <c r="K209" s="150"/>
      <c r="L209" s="32"/>
      <c r="M209" s="151" t="s">
        <v>1</v>
      </c>
      <c r="N209" s="152" t="s">
        <v>44</v>
      </c>
      <c r="O209" s="153">
        <v>0.16700000000000001</v>
      </c>
      <c r="P209" s="153">
        <f>O209*H209</f>
        <v>0.33400000000000002</v>
      </c>
      <c r="Q209" s="153">
        <v>4.5500000000000002E-3</v>
      </c>
      <c r="R209" s="153">
        <f>Q209*H209</f>
        <v>9.1000000000000004E-3</v>
      </c>
      <c r="S209" s="153">
        <v>0</v>
      </c>
      <c r="T209" s="154">
        <f>S209*H209</f>
        <v>0</v>
      </c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R209" s="155" t="s">
        <v>141</v>
      </c>
      <c r="AT209" s="155" t="s">
        <v>137</v>
      </c>
      <c r="AU209" s="155" t="s">
        <v>89</v>
      </c>
      <c r="AY209" s="18" t="s">
        <v>135</v>
      </c>
      <c r="BE209" s="156">
        <f>IF(N209="základní",J209,0)</f>
        <v>0</v>
      </c>
      <c r="BF209" s="156">
        <f>IF(N209="snížená",J209,0)</f>
        <v>0</v>
      </c>
      <c r="BG209" s="156">
        <f>IF(N209="zákl. přenesená",J209,0)</f>
        <v>0</v>
      </c>
      <c r="BH209" s="156">
        <f>IF(N209="sníž. přenesená",J209,0)</f>
        <v>0</v>
      </c>
      <c r="BI209" s="156">
        <f>IF(N209="nulová",J209,0)</f>
        <v>0</v>
      </c>
      <c r="BJ209" s="18" t="s">
        <v>87</v>
      </c>
      <c r="BK209" s="156">
        <f>ROUND(I209*H209,2)</f>
        <v>0</v>
      </c>
      <c r="BL209" s="18" t="s">
        <v>141</v>
      </c>
      <c r="BM209" s="155" t="s">
        <v>490</v>
      </c>
    </row>
    <row r="210" spans="1:65" s="2" customFormat="1" ht="19.5">
      <c r="A210" s="31"/>
      <c r="B210" s="32"/>
      <c r="C210" s="31"/>
      <c r="D210" s="157" t="s">
        <v>143</v>
      </c>
      <c r="E210" s="31"/>
      <c r="F210" s="158" t="s">
        <v>491</v>
      </c>
      <c r="G210" s="31"/>
      <c r="H210" s="31"/>
      <c r="I210" s="31"/>
      <c r="J210" s="31"/>
      <c r="K210" s="31"/>
      <c r="L210" s="32"/>
      <c r="M210" s="159"/>
      <c r="N210" s="160"/>
      <c r="O210" s="57"/>
      <c r="P210" s="57"/>
      <c r="Q210" s="57"/>
      <c r="R210" s="57"/>
      <c r="S210" s="57"/>
      <c r="T210" s="58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T210" s="18" t="s">
        <v>143</v>
      </c>
      <c r="AU210" s="18" t="s">
        <v>89</v>
      </c>
    </row>
    <row r="211" spans="1:65" s="2" customFormat="1" ht="21.75" customHeight="1">
      <c r="A211" s="31"/>
      <c r="B211" s="143"/>
      <c r="C211" s="144" t="s">
        <v>283</v>
      </c>
      <c r="D211" s="144" t="s">
        <v>137</v>
      </c>
      <c r="E211" s="145" t="s">
        <v>492</v>
      </c>
      <c r="F211" s="146" t="s">
        <v>493</v>
      </c>
      <c r="G211" s="147" t="s">
        <v>140</v>
      </c>
      <c r="H211" s="148">
        <v>1.88</v>
      </c>
      <c r="I211" s="149">
        <v>0</v>
      </c>
      <c r="J211" s="149">
        <f>ROUND(I211*H211,2)</f>
        <v>0</v>
      </c>
      <c r="K211" s="150"/>
      <c r="L211" s="32"/>
      <c r="M211" s="151" t="s">
        <v>1</v>
      </c>
      <c r="N211" s="152" t="s">
        <v>44</v>
      </c>
      <c r="O211" s="153">
        <v>1.319</v>
      </c>
      <c r="P211" s="153">
        <f>O211*H211</f>
        <v>2.4797199999999999</v>
      </c>
      <c r="Q211" s="153">
        <v>2.2563399999999998</v>
      </c>
      <c r="R211" s="153">
        <f>Q211*H211</f>
        <v>4.241919199999999</v>
      </c>
      <c r="S211" s="153">
        <v>0</v>
      </c>
      <c r="T211" s="154">
        <f>S211*H211</f>
        <v>0</v>
      </c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R211" s="155" t="s">
        <v>141</v>
      </c>
      <c r="AT211" s="155" t="s">
        <v>137</v>
      </c>
      <c r="AU211" s="155" t="s">
        <v>89</v>
      </c>
      <c r="AY211" s="18" t="s">
        <v>135</v>
      </c>
      <c r="BE211" s="156">
        <f>IF(N211="základní",J211,0)</f>
        <v>0</v>
      </c>
      <c r="BF211" s="156">
        <f>IF(N211="snížená",J211,0)</f>
        <v>0</v>
      </c>
      <c r="BG211" s="156">
        <f>IF(N211="zákl. přenesená",J211,0)</f>
        <v>0</v>
      </c>
      <c r="BH211" s="156">
        <f>IF(N211="sníž. přenesená",J211,0)</f>
        <v>0</v>
      </c>
      <c r="BI211" s="156">
        <f>IF(N211="nulová",J211,0)</f>
        <v>0</v>
      </c>
      <c r="BJ211" s="18" t="s">
        <v>87</v>
      </c>
      <c r="BK211" s="156">
        <f>ROUND(I211*H211,2)</f>
        <v>0</v>
      </c>
      <c r="BL211" s="18" t="s">
        <v>141</v>
      </c>
      <c r="BM211" s="155" t="s">
        <v>494</v>
      </c>
    </row>
    <row r="212" spans="1:65" s="2" customFormat="1" ht="19.5">
      <c r="A212" s="31"/>
      <c r="B212" s="32"/>
      <c r="C212" s="31"/>
      <c r="D212" s="157" t="s">
        <v>143</v>
      </c>
      <c r="E212" s="31"/>
      <c r="F212" s="158" t="s">
        <v>495</v>
      </c>
      <c r="G212" s="31"/>
      <c r="H212" s="31"/>
      <c r="I212" s="31"/>
      <c r="J212" s="31"/>
      <c r="K212" s="31"/>
      <c r="L212" s="32"/>
      <c r="M212" s="159"/>
      <c r="N212" s="160"/>
      <c r="O212" s="57"/>
      <c r="P212" s="57"/>
      <c r="Q212" s="57"/>
      <c r="R212" s="57"/>
      <c r="S212" s="57"/>
      <c r="T212" s="58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T212" s="18" t="s">
        <v>143</v>
      </c>
      <c r="AU212" s="18" t="s">
        <v>89</v>
      </c>
    </row>
    <row r="213" spans="1:65" s="13" customFormat="1">
      <c r="B213" s="161"/>
      <c r="D213" s="157" t="s">
        <v>145</v>
      </c>
      <c r="E213" s="162" t="s">
        <v>1</v>
      </c>
      <c r="F213" s="163" t="s">
        <v>496</v>
      </c>
      <c r="H213" s="164">
        <v>0.6</v>
      </c>
      <c r="L213" s="161"/>
      <c r="M213" s="165"/>
      <c r="N213" s="166"/>
      <c r="O213" s="166"/>
      <c r="P213" s="166"/>
      <c r="Q213" s="166"/>
      <c r="R213" s="166"/>
      <c r="S213" s="166"/>
      <c r="T213" s="167"/>
      <c r="AT213" s="162" t="s">
        <v>145</v>
      </c>
      <c r="AU213" s="162" t="s">
        <v>89</v>
      </c>
      <c r="AV213" s="13" t="s">
        <v>89</v>
      </c>
      <c r="AW213" s="13" t="s">
        <v>36</v>
      </c>
      <c r="AX213" s="13" t="s">
        <v>79</v>
      </c>
      <c r="AY213" s="162" t="s">
        <v>135</v>
      </c>
    </row>
    <row r="214" spans="1:65" s="13" customFormat="1">
      <c r="B214" s="161"/>
      <c r="D214" s="157" t="s">
        <v>145</v>
      </c>
      <c r="E214" s="162" t="s">
        <v>1</v>
      </c>
      <c r="F214" s="163" t="s">
        <v>497</v>
      </c>
      <c r="H214" s="164">
        <v>1.28</v>
      </c>
      <c r="L214" s="161"/>
      <c r="M214" s="165"/>
      <c r="N214" s="166"/>
      <c r="O214" s="166"/>
      <c r="P214" s="166"/>
      <c r="Q214" s="166"/>
      <c r="R214" s="166"/>
      <c r="S214" s="166"/>
      <c r="T214" s="167"/>
      <c r="AT214" s="162" t="s">
        <v>145</v>
      </c>
      <c r="AU214" s="162" t="s">
        <v>89</v>
      </c>
      <c r="AV214" s="13" t="s">
        <v>89</v>
      </c>
      <c r="AW214" s="13" t="s">
        <v>36</v>
      </c>
      <c r="AX214" s="13" t="s">
        <v>79</v>
      </c>
      <c r="AY214" s="162" t="s">
        <v>135</v>
      </c>
    </row>
    <row r="215" spans="1:65" s="16" customFormat="1">
      <c r="B215" s="181"/>
      <c r="D215" s="157" t="s">
        <v>145</v>
      </c>
      <c r="E215" s="182" t="s">
        <v>1</v>
      </c>
      <c r="F215" s="183" t="s">
        <v>164</v>
      </c>
      <c r="H215" s="184">
        <v>1.88</v>
      </c>
      <c r="L215" s="181"/>
      <c r="M215" s="185"/>
      <c r="N215" s="186"/>
      <c r="O215" s="186"/>
      <c r="P215" s="186"/>
      <c r="Q215" s="186"/>
      <c r="R215" s="186"/>
      <c r="S215" s="186"/>
      <c r="T215" s="187"/>
      <c r="AT215" s="182" t="s">
        <v>145</v>
      </c>
      <c r="AU215" s="182" t="s">
        <v>89</v>
      </c>
      <c r="AV215" s="16" t="s">
        <v>141</v>
      </c>
      <c r="AW215" s="16" t="s">
        <v>36</v>
      </c>
      <c r="AX215" s="16" t="s">
        <v>87</v>
      </c>
      <c r="AY215" s="182" t="s">
        <v>135</v>
      </c>
    </row>
    <row r="216" spans="1:65" s="12" customFormat="1" ht="22.9" customHeight="1">
      <c r="B216" s="131"/>
      <c r="D216" s="132" t="s">
        <v>78</v>
      </c>
      <c r="E216" s="141" t="s">
        <v>202</v>
      </c>
      <c r="F216" s="141" t="s">
        <v>498</v>
      </c>
      <c r="J216" s="142">
        <f>BK216</f>
        <v>0</v>
      </c>
      <c r="L216" s="131"/>
      <c r="M216" s="135"/>
      <c r="N216" s="136"/>
      <c r="O216" s="136"/>
      <c r="P216" s="137">
        <f>SUM(P217:P228)</f>
        <v>35.369999999999997</v>
      </c>
      <c r="Q216" s="136"/>
      <c r="R216" s="137">
        <f>SUM(R217:R228)</f>
        <v>37.294080000000001</v>
      </c>
      <c r="S216" s="136"/>
      <c r="T216" s="138">
        <f>SUM(T217:T228)</f>
        <v>0</v>
      </c>
      <c r="AR216" s="132" t="s">
        <v>87</v>
      </c>
      <c r="AT216" s="139" t="s">
        <v>78</v>
      </c>
      <c r="AU216" s="139" t="s">
        <v>87</v>
      </c>
      <c r="AY216" s="132" t="s">
        <v>135</v>
      </c>
      <c r="BK216" s="140">
        <f>SUM(BK217:BK228)</f>
        <v>0</v>
      </c>
    </row>
    <row r="217" spans="1:65" s="2" customFormat="1" ht="21.75" customHeight="1">
      <c r="A217" s="31"/>
      <c r="B217" s="143"/>
      <c r="C217" s="144" t="s">
        <v>288</v>
      </c>
      <c r="D217" s="144" t="s">
        <v>137</v>
      </c>
      <c r="E217" s="145" t="s">
        <v>499</v>
      </c>
      <c r="F217" s="146" t="s">
        <v>500</v>
      </c>
      <c r="G217" s="147" t="s">
        <v>223</v>
      </c>
      <c r="H217" s="148">
        <v>112</v>
      </c>
      <c r="I217" s="149">
        <v>0</v>
      </c>
      <c r="J217" s="149">
        <f>ROUND(I217*H217,2)</f>
        <v>0</v>
      </c>
      <c r="K217" s="150"/>
      <c r="L217" s="32"/>
      <c r="M217" s="151" t="s">
        <v>1</v>
      </c>
      <c r="N217" s="152" t="s">
        <v>44</v>
      </c>
      <c r="O217" s="153">
        <v>0.14000000000000001</v>
      </c>
      <c r="P217" s="153">
        <f>O217*H217</f>
        <v>15.680000000000001</v>
      </c>
      <c r="Q217" s="153">
        <v>0.10095</v>
      </c>
      <c r="R217" s="153">
        <f>Q217*H217</f>
        <v>11.3064</v>
      </c>
      <c r="S217" s="153">
        <v>0</v>
      </c>
      <c r="T217" s="154">
        <f>S217*H217</f>
        <v>0</v>
      </c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R217" s="155" t="s">
        <v>141</v>
      </c>
      <c r="AT217" s="155" t="s">
        <v>137</v>
      </c>
      <c r="AU217" s="155" t="s">
        <v>89</v>
      </c>
      <c r="AY217" s="18" t="s">
        <v>135</v>
      </c>
      <c r="BE217" s="156">
        <f>IF(N217="základní",J217,0)</f>
        <v>0</v>
      </c>
      <c r="BF217" s="156">
        <f>IF(N217="snížená",J217,0)</f>
        <v>0</v>
      </c>
      <c r="BG217" s="156">
        <f>IF(N217="zákl. přenesená",J217,0)</f>
        <v>0</v>
      </c>
      <c r="BH217" s="156">
        <f>IF(N217="sníž. přenesená",J217,0)</f>
        <v>0</v>
      </c>
      <c r="BI217" s="156">
        <f>IF(N217="nulová",J217,0)</f>
        <v>0</v>
      </c>
      <c r="BJ217" s="18" t="s">
        <v>87</v>
      </c>
      <c r="BK217" s="156">
        <f>ROUND(I217*H217,2)</f>
        <v>0</v>
      </c>
      <c r="BL217" s="18" t="s">
        <v>141</v>
      </c>
      <c r="BM217" s="155" t="s">
        <v>501</v>
      </c>
    </row>
    <row r="218" spans="1:65" s="2" customFormat="1" ht="29.25">
      <c r="A218" s="31"/>
      <c r="B218" s="32"/>
      <c r="C218" s="31"/>
      <c r="D218" s="157" t="s">
        <v>143</v>
      </c>
      <c r="E218" s="31"/>
      <c r="F218" s="158" t="s">
        <v>502</v>
      </c>
      <c r="G218" s="31"/>
      <c r="H218" s="31"/>
      <c r="I218" s="31"/>
      <c r="J218" s="31"/>
      <c r="K218" s="31"/>
      <c r="L218" s="32"/>
      <c r="M218" s="159"/>
      <c r="N218" s="160"/>
      <c r="O218" s="57"/>
      <c r="P218" s="57"/>
      <c r="Q218" s="57"/>
      <c r="R218" s="57"/>
      <c r="S218" s="57"/>
      <c r="T218" s="58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T218" s="18" t="s">
        <v>143</v>
      </c>
      <c r="AU218" s="18" t="s">
        <v>89</v>
      </c>
    </row>
    <row r="219" spans="1:65" s="13" customFormat="1">
      <c r="B219" s="161"/>
      <c r="D219" s="157" t="s">
        <v>145</v>
      </c>
      <c r="E219" s="162" t="s">
        <v>1</v>
      </c>
      <c r="F219" s="163" t="s">
        <v>503</v>
      </c>
      <c r="H219" s="164">
        <v>112</v>
      </c>
      <c r="L219" s="161"/>
      <c r="M219" s="165"/>
      <c r="N219" s="166"/>
      <c r="O219" s="166"/>
      <c r="P219" s="166"/>
      <c r="Q219" s="166"/>
      <c r="R219" s="166"/>
      <c r="S219" s="166"/>
      <c r="T219" s="167"/>
      <c r="AT219" s="162" t="s">
        <v>145</v>
      </c>
      <c r="AU219" s="162" t="s">
        <v>89</v>
      </c>
      <c r="AV219" s="13" t="s">
        <v>89</v>
      </c>
      <c r="AW219" s="13" t="s">
        <v>36</v>
      </c>
      <c r="AX219" s="13" t="s">
        <v>87</v>
      </c>
      <c r="AY219" s="162" t="s">
        <v>135</v>
      </c>
    </row>
    <row r="220" spans="1:65" s="2" customFormat="1" ht="16.5" customHeight="1">
      <c r="A220" s="31"/>
      <c r="B220" s="143"/>
      <c r="C220" s="188" t="s">
        <v>295</v>
      </c>
      <c r="D220" s="188" t="s">
        <v>209</v>
      </c>
      <c r="E220" s="189" t="s">
        <v>504</v>
      </c>
      <c r="F220" s="190" t="s">
        <v>505</v>
      </c>
      <c r="G220" s="191" t="s">
        <v>223</v>
      </c>
      <c r="H220" s="192">
        <v>114.24</v>
      </c>
      <c r="I220" s="193">
        <v>0</v>
      </c>
      <c r="J220" s="193">
        <f>ROUND(I220*H220,2)</f>
        <v>0</v>
      </c>
      <c r="K220" s="194"/>
      <c r="L220" s="195"/>
      <c r="M220" s="196" t="s">
        <v>1</v>
      </c>
      <c r="N220" s="197" t="s">
        <v>44</v>
      </c>
      <c r="O220" s="153">
        <v>0</v>
      </c>
      <c r="P220" s="153">
        <f>O220*H220</f>
        <v>0</v>
      </c>
      <c r="Q220" s="153">
        <v>3.5999999999999997E-2</v>
      </c>
      <c r="R220" s="153">
        <f>Q220*H220</f>
        <v>4.1126399999999999</v>
      </c>
      <c r="S220" s="153">
        <v>0</v>
      </c>
      <c r="T220" s="154">
        <f>S220*H220</f>
        <v>0</v>
      </c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R220" s="155" t="s">
        <v>193</v>
      </c>
      <c r="AT220" s="155" t="s">
        <v>209</v>
      </c>
      <c r="AU220" s="155" t="s">
        <v>89</v>
      </c>
      <c r="AY220" s="18" t="s">
        <v>135</v>
      </c>
      <c r="BE220" s="156">
        <f>IF(N220="základní",J220,0)</f>
        <v>0</v>
      </c>
      <c r="BF220" s="156">
        <f>IF(N220="snížená",J220,0)</f>
        <v>0</v>
      </c>
      <c r="BG220" s="156">
        <f>IF(N220="zákl. přenesená",J220,0)</f>
        <v>0</v>
      </c>
      <c r="BH220" s="156">
        <f>IF(N220="sníž. přenesená",J220,0)</f>
        <v>0</v>
      </c>
      <c r="BI220" s="156">
        <f>IF(N220="nulová",J220,0)</f>
        <v>0</v>
      </c>
      <c r="BJ220" s="18" t="s">
        <v>87</v>
      </c>
      <c r="BK220" s="156">
        <f>ROUND(I220*H220,2)</f>
        <v>0</v>
      </c>
      <c r="BL220" s="18" t="s">
        <v>141</v>
      </c>
      <c r="BM220" s="155" t="s">
        <v>506</v>
      </c>
    </row>
    <row r="221" spans="1:65" s="2" customFormat="1">
      <c r="A221" s="31"/>
      <c r="B221" s="32"/>
      <c r="C221" s="31"/>
      <c r="D221" s="157" t="s">
        <v>143</v>
      </c>
      <c r="E221" s="31"/>
      <c r="F221" s="158" t="s">
        <v>505</v>
      </c>
      <c r="G221" s="31"/>
      <c r="H221" s="31"/>
      <c r="I221" s="31"/>
      <c r="J221" s="31"/>
      <c r="K221" s="31"/>
      <c r="L221" s="32"/>
      <c r="M221" s="159"/>
      <c r="N221" s="160"/>
      <c r="O221" s="57"/>
      <c r="P221" s="57"/>
      <c r="Q221" s="57"/>
      <c r="R221" s="57"/>
      <c r="S221" s="57"/>
      <c r="T221" s="58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T221" s="18" t="s">
        <v>143</v>
      </c>
      <c r="AU221" s="18" t="s">
        <v>89</v>
      </c>
    </row>
    <row r="222" spans="1:65" s="13" customFormat="1">
      <c r="B222" s="161"/>
      <c r="D222" s="157" t="s">
        <v>145</v>
      </c>
      <c r="F222" s="163" t="s">
        <v>507</v>
      </c>
      <c r="H222" s="164">
        <v>114.24</v>
      </c>
      <c r="L222" s="161"/>
      <c r="M222" s="165"/>
      <c r="N222" s="166"/>
      <c r="O222" s="166"/>
      <c r="P222" s="166"/>
      <c r="Q222" s="166"/>
      <c r="R222" s="166"/>
      <c r="S222" s="166"/>
      <c r="T222" s="167"/>
      <c r="AT222" s="162" t="s">
        <v>145</v>
      </c>
      <c r="AU222" s="162" t="s">
        <v>89</v>
      </c>
      <c r="AV222" s="13" t="s">
        <v>89</v>
      </c>
      <c r="AW222" s="13" t="s">
        <v>3</v>
      </c>
      <c r="AX222" s="13" t="s">
        <v>87</v>
      </c>
      <c r="AY222" s="162" t="s">
        <v>135</v>
      </c>
    </row>
    <row r="223" spans="1:65" s="2" customFormat="1" ht="21.75" customHeight="1">
      <c r="A223" s="31"/>
      <c r="B223" s="143"/>
      <c r="C223" s="144" t="s">
        <v>304</v>
      </c>
      <c r="D223" s="144" t="s">
        <v>137</v>
      </c>
      <c r="E223" s="145" t="s">
        <v>508</v>
      </c>
      <c r="F223" s="146" t="s">
        <v>509</v>
      </c>
      <c r="G223" s="147" t="s">
        <v>223</v>
      </c>
      <c r="H223" s="148">
        <v>110</v>
      </c>
      <c r="I223" s="149">
        <v>0</v>
      </c>
      <c r="J223" s="149">
        <f>ROUND(I223*H223,2)</f>
        <v>0</v>
      </c>
      <c r="K223" s="150"/>
      <c r="L223" s="32"/>
      <c r="M223" s="151" t="s">
        <v>1</v>
      </c>
      <c r="N223" s="152" t="s">
        <v>44</v>
      </c>
      <c r="O223" s="153">
        <v>0.17899999999999999</v>
      </c>
      <c r="P223" s="153">
        <f>O223*H223</f>
        <v>19.689999999999998</v>
      </c>
      <c r="Q223" s="153">
        <v>0.11808</v>
      </c>
      <c r="R223" s="153">
        <f>Q223*H223</f>
        <v>12.988800000000001</v>
      </c>
      <c r="S223" s="153">
        <v>0</v>
      </c>
      <c r="T223" s="154">
        <f>S223*H223</f>
        <v>0</v>
      </c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R223" s="155" t="s">
        <v>141</v>
      </c>
      <c r="AT223" s="155" t="s">
        <v>137</v>
      </c>
      <c r="AU223" s="155" t="s">
        <v>89</v>
      </c>
      <c r="AY223" s="18" t="s">
        <v>135</v>
      </c>
      <c r="BE223" s="156">
        <f>IF(N223="základní",J223,0)</f>
        <v>0</v>
      </c>
      <c r="BF223" s="156">
        <f>IF(N223="snížená",J223,0)</f>
        <v>0</v>
      </c>
      <c r="BG223" s="156">
        <f>IF(N223="zákl. přenesená",J223,0)</f>
        <v>0</v>
      </c>
      <c r="BH223" s="156">
        <f>IF(N223="sníž. přenesená",J223,0)</f>
        <v>0</v>
      </c>
      <c r="BI223" s="156">
        <f>IF(N223="nulová",J223,0)</f>
        <v>0</v>
      </c>
      <c r="BJ223" s="18" t="s">
        <v>87</v>
      </c>
      <c r="BK223" s="156">
        <f>ROUND(I223*H223,2)</f>
        <v>0</v>
      </c>
      <c r="BL223" s="18" t="s">
        <v>141</v>
      </c>
      <c r="BM223" s="155" t="s">
        <v>510</v>
      </c>
    </row>
    <row r="224" spans="1:65" s="2" customFormat="1" ht="39">
      <c r="A224" s="31"/>
      <c r="B224" s="32"/>
      <c r="C224" s="31"/>
      <c r="D224" s="157" t="s">
        <v>143</v>
      </c>
      <c r="E224" s="31"/>
      <c r="F224" s="158" t="s">
        <v>511</v>
      </c>
      <c r="G224" s="31"/>
      <c r="H224" s="31"/>
      <c r="I224" s="31"/>
      <c r="J224" s="31"/>
      <c r="K224" s="31"/>
      <c r="L224" s="32"/>
      <c r="M224" s="159"/>
      <c r="N224" s="160"/>
      <c r="O224" s="57"/>
      <c r="P224" s="57"/>
      <c r="Q224" s="57"/>
      <c r="R224" s="57"/>
      <c r="S224" s="57"/>
      <c r="T224" s="58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T224" s="18" t="s">
        <v>143</v>
      </c>
      <c r="AU224" s="18" t="s">
        <v>89</v>
      </c>
    </row>
    <row r="225" spans="1:65" s="13" customFormat="1">
      <c r="B225" s="161"/>
      <c r="D225" s="157" t="s">
        <v>145</v>
      </c>
      <c r="E225" s="162" t="s">
        <v>1</v>
      </c>
      <c r="F225" s="163" t="s">
        <v>512</v>
      </c>
      <c r="H225" s="164">
        <v>110</v>
      </c>
      <c r="L225" s="161"/>
      <c r="M225" s="165"/>
      <c r="N225" s="166"/>
      <c r="O225" s="166"/>
      <c r="P225" s="166"/>
      <c r="Q225" s="166"/>
      <c r="R225" s="166"/>
      <c r="S225" s="166"/>
      <c r="T225" s="167"/>
      <c r="AT225" s="162" t="s">
        <v>145</v>
      </c>
      <c r="AU225" s="162" t="s">
        <v>89</v>
      </c>
      <c r="AV225" s="13" t="s">
        <v>89</v>
      </c>
      <c r="AW225" s="13" t="s">
        <v>36</v>
      </c>
      <c r="AX225" s="13" t="s">
        <v>87</v>
      </c>
      <c r="AY225" s="162" t="s">
        <v>135</v>
      </c>
    </row>
    <row r="226" spans="1:65" s="2" customFormat="1" ht="16.5" customHeight="1">
      <c r="A226" s="31"/>
      <c r="B226" s="143"/>
      <c r="C226" s="188" t="s">
        <v>309</v>
      </c>
      <c r="D226" s="188" t="s">
        <v>209</v>
      </c>
      <c r="E226" s="189" t="s">
        <v>513</v>
      </c>
      <c r="F226" s="190" t="s">
        <v>514</v>
      </c>
      <c r="G226" s="191" t="s">
        <v>456</v>
      </c>
      <c r="H226" s="192">
        <v>374</v>
      </c>
      <c r="I226" s="193">
        <v>0</v>
      </c>
      <c r="J226" s="193">
        <f>ROUND(I226*H226,2)</f>
        <v>0</v>
      </c>
      <c r="K226" s="194"/>
      <c r="L226" s="195"/>
      <c r="M226" s="196" t="s">
        <v>1</v>
      </c>
      <c r="N226" s="197" t="s">
        <v>44</v>
      </c>
      <c r="O226" s="153">
        <v>0</v>
      </c>
      <c r="P226" s="153">
        <f>O226*H226</f>
        <v>0</v>
      </c>
      <c r="Q226" s="153">
        <v>2.376E-2</v>
      </c>
      <c r="R226" s="153">
        <f>Q226*H226</f>
        <v>8.8862400000000008</v>
      </c>
      <c r="S226" s="153">
        <v>0</v>
      </c>
      <c r="T226" s="154">
        <f>S226*H226</f>
        <v>0</v>
      </c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R226" s="155" t="s">
        <v>193</v>
      </c>
      <c r="AT226" s="155" t="s">
        <v>209</v>
      </c>
      <c r="AU226" s="155" t="s">
        <v>89</v>
      </c>
      <c r="AY226" s="18" t="s">
        <v>135</v>
      </c>
      <c r="BE226" s="156">
        <f>IF(N226="základní",J226,0)</f>
        <v>0</v>
      </c>
      <c r="BF226" s="156">
        <f>IF(N226="snížená",J226,0)</f>
        <v>0</v>
      </c>
      <c r="BG226" s="156">
        <f>IF(N226="zákl. přenesená",J226,0)</f>
        <v>0</v>
      </c>
      <c r="BH226" s="156">
        <f>IF(N226="sníž. přenesená",J226,0)</f>
        <v>0</v>
      </c>
      <c r="BI226" s="156">
        <f>IF(N226="nulová",J226,0)</f>
        <v>0</v>
      </c>
      <c r="BJ226" s="18" t="s">
        <v>87</v>
      </c>
      <c r="BK226" s="156">
        <f>ROUND(I226*H226,2)</f>
        <v>0</v>
      </c>
      <c r="BL226" s="18" t="s">
        <v>141</v>
      </c>
      <c r="BM226" s="155" t="s">
        <v>515</v>
      </c>
    </row>
    <row r="227" spans="1:65" s="2" customFormat="1">
      <c r="A227" s="31"/>
      <c r="B227" s="32"/>
      <c r="C227" s="31"/>
      <c r="D227" s="157" t="s">
        <v>143</v>
      </c>
      <c r="E227" s="31"/>
      <c r="F227" s="158" t="s">
        <v>516</v>
      </c>
      <c r="G227" s="31"/>
      <c r="H227" s="31"/>
      <c r="I227" s="31"/>
      <c r="J227" s="31"/>
      <c r="K227" s="31"/>
      <c r="L227" s="32"/>
      <c r="M227" s="159"/>
      <c r="N227" s="160"/>
      <c r="O227" s="57"/>
      <c r="P227" s="57"/>
      <c r="Q227" s="57"/>
      <c r="R227" s="57"/>
      <c r="S227" s="57"/>
      <c r="T227" s="58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T227" s="18" t="s">
        <v>143</v>
      </c>
      <c r="AU227" s="18" t="s">
        <v>89</v>
      </c>
    </row>
    <row r="228" spans="1:65" s="13" customFormat="1">
      <c r="B228" s="161"/>
      <c r="D228" s="157" t="s">
        <v>145</v>
      </c>
      <c r="E228" s="162" t="s">
        <v>1</v>
      </c>
      <c r="F228" s="163" t="s">
        <v>517</v>
      </c>
      <c r="H228" s="164">
        <v>374</v>
      </c>
      <c r="L228" s="161"/>
      <c r="M228" s="165"/>
      <c r="N228" s="166"/>
      <c r="O228" s="166"/>
      <c r="P228" s="166"/>
      <c r="Q228" s="166"/>
      <c r="R228" s="166"/>
      <c r="S228" s="166"/>
      <c r="T228" s="167"/>
      <c r="AT228" s="162" t="s">
        <v>145</v>
      </c>
      <c r="AU228" s="162" t="s">
        <v>89</v>
      </c>
      <c r="AV228" s="13" t="s">
        <v>89</v>
      </c>
      <c r="AW228" s="13" t="s">
        <v>36</v>
      </c>
      <c r="AX228" s="13" t="s">
        <v>87</v>
      </c>
      <c r="AY228" s="162" t="s">
        <v>135</v>
      </c>
    </row>
    <row r="229" spans="1:65" s="12" customFormat="1" ht="22.9" customHeight="1">
      <c r="B229" s="131"/>
      <c r="D229" s="132" t="s">
        <v>78</v>
      </c>
      <c r="E229" s="141" t="s">
        <v>293</v>
      </c>
      <c r="F229" s="141" t="s">
        <v>294</v>
      </c>
      <c r="J229" s="142">
        <f>BK229</f>
        <v>0</v>
      </c>
      <c r="L229" s="131"/>
      <c r="M229" s="135"/>
      <c r="N229" s="136"/>
      <c r="O229" s="136"/>
      <c r="P229" s="137">
        <f>SUM(P230:P231)</f>
        <v>105.08148</v>
      </c>
      <c r="Q229" s="136"/>
      <c r="R229" s="137">
        <f>SUM(R230:R231)</f>
        <v>0</v>
      </c>
      <c r="S229" s="136"/>
      <c r="T229" s="138">
        <f>SUM(T230:T231)</f>
        <v>0</v>
      </c>
      <c r="AR229" s="132" t="s">
        <v>87</v>
      </c>
      <c r="AT229" s="139" t="s">
        <v>78</v>
      </c>
      <c r="AU229" s="139" t="s">
        <v>87</v>
      </c>
      <c r="AY229" s="132" t="s">
        <v>135</v>
      </c>
      <c r="BK229" s="140">
        <f>SUM(BK230:BK231)</f>
        <v>0</v>
      </c>
    </row>
    <row r="230" spans="1:65" s="2" customFormat="1" ht="21.75" customHeight="1">
      <c r="A230" s="31"/>
      <c r="B230" s="143"/>
      <c r="C230" s="144" t="s">
        <v>518</v>
      </c>
      <c r="D230" s="144" t="s">
        <v>137</v>
      </c>
      <c r="E230" s="145" t="s">
        <v>519</v>
      </c>
      <c r="F230" s="146" t="s">
        <v>520</v>
      </c>
      <c r="G230" s="147" t="s">
        <v>183</v>
      </c>
      <c r="H230" s="148">
        <v>71.001000000000005</v>
      </c>
      <c r="I230" s="149">
        <v>0</v>
      </c>
      <c r="J230" s="149">
        <f>ROUND(I230*H230,2)</f>
        <v>0</v>
      </c>
      <c r="K230" s="150"/>
      <c r="L230" s="32"/>
      <c r="M230" s="151" t="s">
        <v>1</v>
      </c>
      <c r="N230" s="152" t="s">
        <v>44</v>
      </c>
      <c r="O230" s="153">
        <v>1.48</v>
      </c>
      <c r="P230" s="153">
        <f>O230*H230</f>
        <v>105.08148</v>
      </c>
      <c r="Q230" s="153">
        <v>0</v>
      </c>
      <c r="R230" s="153">
        <f>Q230*H230</f>
        <v>0</v>
      </c>
      <c r="S230" s="153">
        <v>0</v>
      </c>
      <c r="T230" s="154">
        <f>S230*H230</f>
        <v>0</v>
      </c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R230" s="155" t="s">
        <v>141</v>
      </c>
      <c r="AT230" s="155" t="s">
        <v>137</v>
      </c>
      <c r="AU230" s="155" t="s">
        <v>89</v>
      </c>
      <c r="AY230" s="18" t="s">
        <v>135</v>
      </c>
      <c r="BE230" s="156">
        <f>IF(N230="základní",J230,0)</f>
        <v>0</v>
      </c>
      <c r="BF230" s="156">
        <f>IF(N230="snížená",J230,0)</f>
        <v>0</v>
      </c>
      <c r="BG230" s="156">
        <f>IF(N230="zákl. přenesená",J230,0)</f>
        <v>0</v>
      </c>
      <c r="BH230" s="156">
        <f>IF(N230="sníž. přenesená",J230,0)</f>
        <v>0</v>
      </c>
      <c r="BI230" s="156">
        <f>IF(N230="nulová",J230,0)</f>
        <v>0</v>
      </c>
      <c r="BJ230" s="18" t="s">
        <v>87</v>
      </c>
      <c r="BK230" s="156">
        <f>ROUND(I230*H230,2)</f>
        <v>0</v>
      </c>
      <c r="BL230" s="18" t="s">
        <v>141</v>
      </c>
      <c r="BM230" s="155" t="s">
        <v>521</v>
      </c>
    </row>
    <row r="231" spans="1:65" s="2" customFormat="1" ht="29.25">
      <c r="A231" s="31"/>
      <c r="B231" s="32"/>
      <c r="C231" s="31"/>
      <c r="D231" s="157" t="s">
        <v>143</v>
      </c>
      <c r="E231" s="31"/>
      <c r="F231" s="158" t="s">
        <v>522</v>
      </c>
      <c r="G231" s="31"/>
      <c r="H231" s="31"/>
      <c r="I231" s="31"/>
      <c r="J231" s="31"/>
      <c r="K231" s="31"/>
      <c r="L231" s="32"/>
      <c r="M231" s="198"/>
      <c r="N231" s="199"/>
      <c r="O231" s="200"/>
      <c r="P231" s="200"/>
      <c r="Q231" s="200"/>
      <c r="R231" s="200"/>
      <c r="S231" s="200"/>
      <c r="T231" s="201"/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T231" s="18" t="s">
        <v>143</v>
      </c>
      <c r="AU231" s="18" t="s">
        <v>89</v>
      </c>
    </row>
    <row r="232" spans="1:65" s="2" customFormat="1" ht="6.95" customHeight="1">
      <c r="A232" s="31"/>
      <c r="B232" s="46"/>
      <c r="C232" s="47"/>
      <c r="D232" s="47"/>
      <c r="E232" s="47"/>
      <c r="F232" s="47"/>
      <c r="G232" s="47"/>
      <c r="H232" s="47"/>
      <c r="I232" s="47"/>
      <c r="J232" s="47"/>
      <c r="K232" s="47"/>
      <c r="L232" s="32"/>
      <c r="M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</row>
  </sheetData>
  <autoFilter ref="C123:K231" xr:uid="{00000000-0009-0000-0000-000003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M178"/>
  <sheetViews>
    <sheetView showGridLines="0" topLeftCell="A227" workbookViewId="0">
      <selection activeCell="J176" sqref="J176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2"/>
    </row>
    <row r="2" spans="1:46" s="1" customFormat="1" ht="36.950000000000003" customHeight="1">
      <c r="L2" s="231" t="s">
        <v>5</v>
      </c>
      <c r="M2" s="225"/>
      <c r="N2" s="225"/>
      <c r="O2" s="225"/>
      <c r="P2" s="225"/>
      <c r="Q2" s="225"/>
      <c r="R2" s="225"/>
      <c r="S2" s="225"/>
      <c r="T2" s="225"/>
      <c r="U2" s="225"/>
      <c r="V2" s="225"/>
      <c r="AT2" s="18" t="s">
        <v>98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89</v>
      </c>
    </row>
    <row r="4" spans="1:46" s="1" customFormat="1" ht="24.95" customHeight="1">
      <c r="B4" s="21"/>
      <c r="D4" s="22" t="s">
        <v>105</v>
      </c>
      <c r="L4" s="21"/>
      <c r="M4" s="93" t="s">
        <v>10</v>
      </c>
      <c r="AT4" s="18" t="s">
        <v>3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7" t="s">
        <v>14</v>
      </c>
      <c r="L6" s="21"/>
    </row>
    <row r="7" spans="1:46" s="1" customFormat="1" ht="16.5" customHeight="1">
      <c r="B7" s="21"/>
      <c r="E7" s="237" t="str">
        <f>'Rekapitulace stavby'!K6</f>
        <v>Hala pro tenisový kurt na p.č. 1819/510</v>
      </c>
      <c r="F7" s="238"/>
      <c r="G7" s="238"/>
      <c r="H7" s="238"/>
      <c r="L7" s="21"/>
    </row>
    <row r="8" spans="1:46" s="2" customFormat="1" ht="12" customHeight="1">
      <c r="A8" s="31"/>
      <c r="B8" s="32"/>
      <c r="C8" s="31"/>
      <c r="D8" s="27" t="s">
        <v>106</v>
      </c>
      <c r="E8" s="31"/>
      <c r="F8" s="31"/>
      <c r="G8" s="31"/>
      <c r="H8" s="31"/>
      <c r="I8" s="31"/>
      <c r="J8" s="31"/>
      <c r="K8" s="31"/>
      <c r="L8" s="4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2"/>
      <c r="C9" s="31"/>
      <c r="D9" s="31"/>
      <c r="E9" s="202" t="s">
        <v>523</v>
      </c>
      <c r="F9" s="236"/>
      <c r="G9" s="236"/>
      <c r="H9" s="236"/>
      <c r="I9" s="31"/>
      <c r="J9" s="31"/>
      <c r="K9" s="31"/>
      <c r="L9" s="4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>
      <c r="A10" s="31"/>
      <c r="B10" s="32"/>
      <c r="C10" s="31"/>
      <c r="D10" s="31"/>
      <c r="E10" s="31"/>
      <c r="F10" s="31"/>
      <c r="G10" s="31"/>
      <c r="H10" s="31"/>
      <c r="I10" s="31"/>
      <c r="J10" s="31"/>
      <c r="K10" s="31"/>
      <c r="L10" s="4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2"/>
      <c r="C11" s="31"/>
      <c r="D11" s="27" t="s">
        <v>16</v>
      </c>
      <c r="E11" s="31"/>
      <c r="F11" s="25" t="s">
        <v>1</v>
      </c>
      <c r="G11" s="31"/>
      <c r="H11" s="31"/>
      <c r="I11" s="27" t="s">
        <v>18</v>
      </c>
      <c r="J11" s="25" t="s">
        <v>1</v>
      </c>
      <c r="K11" s="31"/>
      <c r="L11" s="4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2"/>
      <c r="C12" s="31"/>
      <c r="D12" s="27" t="s">
        <v>20</v>
      </c>
      <c r="E12" s="31"/>
      <c r="F12" s="25" t="s">
        <v>21</v>
      </c>
      <c r="G12" s="31"/>
      <c r="H12" s="31"/>
      <c r="I12" s="27" t="s">
        <v>22</v>
      </c>
      <c r="J12" s="54"/>
      <c r="K12" s="31"/>
      <c r="L12" s="4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2"/>
      <c r="C13" s="31"/>
      <c r="D13" s="31"/>
      <c r="E13" s="31"/>
      <c r="F13" s="31"/>
      <c r="G13" s="31"/>
      <c r="H13" s="31"/>
      <c r="I13" s="31"/>
      <c r="J13" s="31"/>
      <c r="K13" s="31"/>
      <c r="L13" s="4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2"/>
      <c r="C14" s="31"/>
      <c r="D14" s="27" t="s">
        <v>27</v>
      </c>
      <c r="E14" s="31"/>
      <c r="F14" s="31"/>
      <c r="G14" s="31"/>
      <c r="H14" s="31"/>
      <c r="I14" s="27" t="s">
        <v>28</v>
      </c>
      <c r="J14" s="25" t="s">
        <v>29</v>
      </c>
      <c r="K14" s="31"/>
      <c r="L14" s="4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2"/>
      <c r="C15" s="31"/>
      <c r="D15" s="31"/>
      <c r="E15" s="25" t="s">
        <v>30</v>
      </c>
      <c r="F15" s="31"/>
      <c r="G15" s="31"/>
      <c r="H15" s="31"/>
      <c r="I15" s="27" t="s">
        <v>31</v>
      </c>
      <c r="J15" s="25" t="s">
        <v>1</v>
      </c>
      <c r="K15" s="31"/>
      <c r="L15" s="4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4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2"/>
      <c r="C17" s="31"/>
      <c r="D17" s="27" t="s">
        <v>32</v>
      </c>
      <c r="E17" s="31"/>
      <c r="F17" s="31"/>
      <c r="G17" s="31"/>
      <c r="H17" s="31"/>
      <c r="I17" s="27" t="s">
        <v>28</v>
      </c>
      <c r="J17" s="25" t="str">
        <f>'Rekapitulace stavby'!AN13</f>
        <v/>
      </c>
      <c r="K17" s="31"/>
      <c r="L17" s="4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2"/>
      <c r="C18" s="31"/>
      <c r="D18" s="31"/>
      <c r="E18" s="224" t="str">
        <f>'Rekapitulace stavby'!E14</f>
        <v xml:space="preserve"> </v>
      </c>
      <c r="F18" s="224"/>
      <c r="G18" s="224"/>
      <c r="H18" s="224"/>
      <c r="I18" s="27" t="s">
        <v>31</v>
      </c>
      <c r="J18" s="25" t="str">
        <f>'Rekapitulace stavby'!AN14</f>
        <v/>
      </c>
      <c r="K18" s="31"/>
      <c r="L18" s="4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2"/>
      <c r="C19" s="31"/>
      <c r="D19" s="31"/>
      <c r="E19" s="31"/>
      <c r="F19" s="31"/>
      <c r="G19" s="31"/>
      <c r="H19" s="31"/>
      <c r="I19" s="31"/>
      <c r="J19" s="31"/>
      <c r="K19" s="31"/>
      <c r="L19" s="4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2"/>
      <c r="C20" s="31"/>
      <c r="D20" s="27" t="s">
        <v>34</v>
      </c>
      <c r="E20" s="31"/>
      <c r="F20" s="31"/>
      <c r="G20" s="31"/>
      <c r="H20" s="31"/>
      <c r="I20" s="27" t="s">
        <v>28</v>
      </c>
      <c r="J20" s="25" t="s">
        <v>1</v>
      </c>
      <c r="K20" s="31"/>
      <c r="L20" s="4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2"/>
      <c r="C21" s="31"/>
      <c r="D21" s="31"/>
      <c r="E21" s="25" t="s">
        <v>35</v>
      </c>
      <c r="F21" s="31"/>
      <c r="G21" s="31"/>
      <c r="H21" s="31"/>
      <c r="I21" s="27" t="s">
        <v>31</v>
      </c>
      <c r="J21" s="25" t="s">
        <v>1</v>
      </c>
      <c r="K21" s="31"/>
      <c r="L21" s="4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2"/>
      <c r="C22" s="31"/>
      <c r="D22" s="31"/>
      <c r="E22" s="31"/>
      <c r="F22" s="31"/>
      <c r="G22" s="31"/>
      <c r="H22" s="31"/>
      <c r="I22" s="31"/>
      <c r="J22" s="31"/>
      <c r="K22" s="31"/>
      <c r="L22" s="4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2"/>
      <c r="C23" s="31"/>
      <c r="D23" s="27" t="s">
        <v>37</v>
      </c>
      <c r="E23" s="31"/>
      <c r="F23" s="31"/>
      <c r="G23" s="31"/>
      <c r="H23" s="31"/>
      <c r="I23" s="27" t="s">
        <v>28</v>
      </c>
      <c r="J23" s="25" t="str">
        <f>IF('Rekapitulace stavby'!AN19="","",'Rekapitulace stavby'!AN19)</f>
        <v/>
      </c>
      <c r="K23" s="31"/>
      <c r="L23" s="4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2"/>
      <c r="C24" s="31"/>
      <c r="D24" s="31"/>
      <c r="E24" s="25" t="str">
        <f>IF('Rekapitulace stavby'!E20="","",'Rekapitulace stavby'!E20)</f>
        <v xml:space="preserve"> </v>
      </c>
      <c r="F24" s="31"/>
      <c r="G24" s="31"/>
      <c r="H24" s="31"/>
      <c r="I24" s="27" t="s">
        <v>31</v>
      </c>
      <c r="J24" s="25" t="str">
        <f>IF('Rekapitulace stavby'!AN20="","",'Rekapitulace stavby'!AN20)</f>
        <v/>
      </c>
      <c r="K24" s="31"/>
      <c r="L24" s="4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2"/>
      <c r="C25" s="31"/>
      <c r="D25" s="31"/>
      <c r="E25" s="31"/>
      <c r="F25" s="31"/>
      <c r="G25" s="31"/>
      <c r="H25" s="31"/>
      <c r="I25" s="31"/>
      <c r="J25" s="31"/>
      <c r="K25" s="31"/>
      <c r="L25" s="4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2"/>
      <c r="C26" s="31"/>
      <c r="D26" s="27" t="s">
        <v>38</v>
      </c>
      <c r="E26" s="31"/>
      <c r="F26" s="31"/>
      <c r="G26" s="31"/>
      <c r="H26" s="31"/>
      <c r="I26" s="31"/>
      <c r="J26" s="31"/>
      <c r="K26" s="31"/>
      <c r="L26" s="4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94"/>
      <c r="B27" s="95"/>
      <c r="C27" s="94"/>
      <c r="D27" s="94"/>
      <c r="E27" s="227" t="s">
        <v>1</v>
      </c>
      <c r="F27" s="227"/>
      <c r="G27" s="227"/>
      <c r="H27" s="227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4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2"/>
      <c r="C29" s="31"/>
      <c r="D29" s="65"/>
      <c r="E29" s="65"/>
      <c r="F29" s="65"/>
      <c r="G29" s="65"/>
      <c r="H29" s="65"/>
      <c r="I29" s="65"/>
      <c r="J29" s="65"/>
      <c r="K29" s="65"/>
      <c r="L29" s="4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2"/>
      <c r="C30" s="31"/>
      <c r="D30" s="97" t="s">
        <v>39</v>
      </c>
      <c r="E30" s="31"/>
      <c r="F30" s="31"/>
      <c r="G30" s="31"/>
      <c r="H30" s="31"/>
      <c r="I30" s="31"/>
      <c r="J30" s="70">
        <v>0</v>
      </c>
      <c r="K30" s="31"/>
      <c r="L30" s="4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>
      <c r="A31" s="31"/>
      <c r="B31" s="32"/>
      <c r="C31" s="31"/>
      <c r="D31" s="65"/>
      <c r="E31" s="65"/>
      <c r="F31" s="65"/>
      <c r="G31" s="65"/>
      <c r="H31" s="65"/>
      <c r="I31" s="65"/>
      <c r="J31" s="65"/>
      <c r="K31" s="65"/>
      <c r="L31" s="4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2"/>
      <c r="C32" s="31"/>
      <c r="D32" s="31"/>
      <c r="E32" s="31"/>
      <c r="F32" s="35" t="s">
        <v>41</v>
      </c>
      <c r="G32" s="31"/>
      <c r="H32" s="31"/>
      <c r="I32" s="35" t="s">
        <v>40</v>
      </c>
      <c r="J32" s="35" t="s">
        <v>42</v>
      </c>
      <c r="K32" s="31"/>
      <c r="L32" s="4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customHeight="1">
      <c r="A33" s="31"/>
      <c r="B33" s="32"/>
      <c r="C33" s="31"/>
      <c r="D33" s="98" t="s">
        <v>43</v>
      </c>
      <c r="E33" s="27" t="s">
        <v>44</v>
      </c>
      <c r="F33" s="99">
        <v>0</v>
      </c>
      <c r="G33" s="31"/>
      <c r="H33" s="31"/>
      <c r="I33" s="100">
        <v>0.21</v>
      </c>
      <c r="J33" s="99">
        <v>0</v>
      </c>
      <c r="K33" s="31"/>
      <c r="L33" s="4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2"/>
      <c r="C34" s="31"/>
      <c r="D34" s="31"/>
      <c r="E34" s="27" t="s">
        <v>45</v>
      </c>
      <c r="F34" s="99">
        <f>ROUND((SUM(BF120:BF177)),  2)</f>
        <v>0</v>
      </c>
      <c r="G34" s="31"/>
      <c r="H34" s="31"/>
      <c r="I34" s="100">
        <v>0.15</v>
      </c>
      <c r="J34" s="99">
        <f>ROUND(((SUM(BF120:BF177))*I34),  2)</f>
        <v>0</v>
      </c>
      <c r="K34" s="31"/>
      <c r="L34" s="4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2"/>
      <c r="C35" s="31"/>
      <c r="D35" s="31"/>
      <c r="E35" s="27" t="s">
        <v>46</v>
      </c>
      <c r="F35" s="99">
        <f>ROUND((SUM(BG120:BG177)),  2)</f>
        <v>0</v>
      </c>
      <c r="G35" s="31"/>
      <c r="H35" s="31"/>
      <c r="I35" s="100">
        <v>0.21</v>
      </c>
      <c r="J35" s="99">
        <f>0</f>
        <v>0</v>
      </c>
      <c r="K35" s="31"/>
      <c r="L35" s="4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2"/>
      <c r="C36" s="31"/>
      <c r="D36" s="31"/>
      <c r="E36" s="27" t="s">
        <v>47</v>
      </c>
      <c r="F36" s="99">
        <f>ROUND((SUM(BH120:BH177)),  2)</f>
        <v>0</v>
      </c>
      <c r="G36" s="31"/>
      <c r="H36" s="31"/>
      <c r="I36" s="100">
        <v>0.15</v>
      </c>
      <c r="J36" s="99">
        <f>0</f>
        <v>0</v>
      </c>
      <c r="K36" s="31"/>
      <c r="L36" s="4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2"/>
      <c r="C37" s="31"/>
      <c r="D37" s="31"/>
      <c r="E37" s="27" t="s">
        <v>48</v>
      </c>
      <c r="F37" s="99">
        <f>ROUND((SUM(BI120:BI177)),  2)</f>
        <v>0</v>
      </c>
      <c r="G37" s="31"/>
      <c r="H37" s="31"/>
      <c r="I37" s="100">
        <v>0</v>
      </c>
      <c r="J37" s="99">
        <f>0</f>
        <v>0</v>
      </c>
      <c r="K37" s="31"/>
      <c r="L37" s="4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customHeight="1">
      <c r="A38" s="31"/>
      <c r="B38" s="32"/>
      <c r="C38" s="31"/>
      <c r="D38" s="31"/>
      <c r="E38" s="31"/>
      <c r="F38" s="31"/>
      <c r="G38" s="31"/>
      <c r="H38" s="31"/>
      <c r="I38" s="31"/>
      <c r="J38" s="31"/>
      <c r="K38" s="31"/>
      <c r="L38" s="4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2"/>
      <c r="C39" s="101"/>
      <c r="D39" s="102" t="s">
        <v>49</v>
      </c>
      <c r="E39" s="59"/>
      <c r="F39" s="59"/>
      <c r="G39" s="103" t="s">
        <v>50</v>
      </c>
      <c r="H39" s="104" t="s">
        <v>51</v>
      </c>
      <c r="I39" s="59"/>
      <c r="J39" s="105">
        <f>SUM(J30:J37)</f>
        <v>0</v>
      </c>
      <c r="K39" s="106"/>
      <c r="L39" s="4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customHeight="1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4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customHeight="1">
      <c r="B41" s="21"/>
      <c r="L41" s="21"/>
    </row>
    <row r="42" spans="1:31" s="1" customFormat="1" ht="14.45" customHeight="1">
      <c r="B42" s="21"/>
      <c r="L42" s="21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1"/>
      <c r="D50" s="42" t="s">
        <v>52</v>
      </c>
      <c r="E50" s="43"/>
      <c r="F50" s="43"/>
      <c r="G50" s="42" t="s">
        <v>53</v>
      </c>
      <c r="H50" s="43"/>
      <c r="I50" s="43"/>
      <c r="J50" s="43"/>
      <c r="K50" s="43"/>
      <c r="L50" s="41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1"/>
      <c r="B61" s="32"/>
      <c r="C61" s="31"/>
      <c r="D61" s="44" t="s">
        <v>54</v>
      </c>
      <c r="E61" s="34"/>
      <c r="F61" s="107" t="s">
        <v>55</v>
      </c>
      <c r="G61" s="44" t="s">
        <v>54</v>
      </c>
      <c r="H61" s="34"/>
      <c r="I61" s="34"/>
      <c r="J61" s="108" t="s">
        <v>55</v>
      </c>
      <c r="K61" s="34"/>
      <c r="L61" s="4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1"/>
      <c r="B65" s="32"/>
      <c r="C65" s="31"/>
      <c r="D65" s="42" t="s">
        <v>56</v>
      </c>
      <c r="E65" s="45"/>
      <c r="F65" s="45"/>
      <c r="G65" s="42" t="s">
        <v>57</v>
      </c>
      <c r="H65" s="45"/>
      <c r="I65" s="45"/>
      <c r="J65" s="45"/>
      <c r="K65" s="45"/>
      <c r="L65" s="4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1"/>
      <c r="B76" s="32"/>
      <c r="C76" s="31"/>
      <c r="D76" s="44" t="s">
        <v>54</v>
      </c>
      <c r="E76" s="34"/>
      <c r="F76" s="107" t="s">
        <v>55</v>
      </c>
      <c r="G76" s="44" t="s">
        <v>54</v>
      </c>
      <c r="H76" s="34"/>
      <c r="I76" s="34"/>
      <c r="J76" s="108" t="s">
        <v>55</v>
      </c>
      <c r="K76" s="34"/>
      <c r="L76" s="4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22" t="s">
        <v>108</v>
      </c>
      <c r="D82" s="31"/>
      <c r="E82" s="31"/>
      <c r="F82" s="31"/>
      <c r="G82" s="31"/>
      <c r="H82" s="31"/>
      <c r="I82" s="31"/>
      <c r="J82" s="31"/>
      <c r="K82" s="31"/>
      <c r="L82" s="4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4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7" t="s">
        <v>14</v>
      </c>
      <c r="D84" s="31"/>
      <c r="E84" s="31"/>
      <c r="F84" s="31"/>
      <c r="G84" s="31"/>
      <c r="H84" s="31"/>
      <c r="I84" s="31"/>
      <c r="J84" s="31"/>
      <c r="K84" s="31"/>
      <c r="L84" s="4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>
      <c r="A85" s="31"/>
      <c r="B85" s="32"/>
      <c r="C85" s="31"/>
      <c r="D85" s="31"/>
      <c r="E85" s="237" t="str">
        <f>E7</f>
        <v>Hala pro tenisový kurt na p.č. 1819/510</v>
      </c>
      <c r="F85" s="238"/>
      <c r="G85" s="238"/>
      <c r="H85" s="238"/>
      <c r="I85" s="31"/>
      <c r="J85" s="31"/>
      <c r="K85" s="31"/>
      <c r="L85" s="4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7" t="s">
        <v>106</v>
      </c>
      <c r="D86" s="31"/>
      <c r="E86" s="31"/>
      <c r="F86" s="31"/>
      <c r="G86" s="31"/>
      <c r="H86" s="31"/>
      <c r="I86" s="31"/>
      <c r="J86" s="31"/>
      <c r="K86" s="31"/>
      <c r="L86" s="4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1"/>
      <c r="D87" s="31"/>
      <c r="E87" s="202" t="str">
        <f>E9</f>
        <v>SO 04 - Zpevněné plochy</v>
      </c>
      <c r="F87" s="236"/>
      <c r="G87" s="236"/>
      <c r="H87" s="236"/>
      <c r="I87" s="31"/>
      <c r="J87" s="31"/>
      <c r="K87" s="31"/>
      <c r="L87" s="4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4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7" t="s">
        <v>20</v>
      </c>
      <c r="D89" s="31"/>
      <c r="E89" s="31"/>
      <c r="F89" s="25" t="str">
        <f>F12</f>
        <v>Buštěhrad</v>
      </c>
      <c r="G89" s="31"/>
      <c r="H89" s="31"/>
      <c r="I89" s="27" t="s">
        <v>22</v>
      </c>
      <c r="J89" s="54" t="str">
        <f>IF(J12="","",J12)</f>
        <v/>
      </c>
      <c r="K89" s="31"/>
      <c r="L89" s="4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customHeight="1">
      <c r="A90" s="31"/>
      <c r="B90" s="32"/>
      <c r="C90" s="31"/>
      <c r="D90" s="31"/>
      <c r="E90" s="31"/>
      <c r="F90" s="31"/>
      <c r="G90" s="31"/>
      <c r="H90" s="31"/>
      <c r="I90" s="31"/>
      <c r="J90" s="31"/>
      <c r="K90" s="31"/>
      <c r="L90" s="4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25.7" customHeight="1">
      <c r="A91" s="31"/>
      <c r="B91" s="32"/>
      <c r="C91" s="27" t="s">
        <v>27</v>
      </c>
      <c r="D91" s="31"/>
      <c r="E91" s="31"/>
      <c r="F91" s="25" t="str">
        <f>E15</f>
        <v>Tenisový klub Tenisek Buštěhrad, z.s.</v>
      </c>
      <c r="G91" s="31"/>
      <c r="H91" s="31"/>
      <c r="I91" s="27" t="s">
        <v>34</v>
      </c>
      <c r="J91" s="29" t="str">
        <f>E21</f>
        <v>Ing. arch P. Pašek, Ing. arch J. Zelenka</v>
      </c>
      <c r="K91" s="31"/>
      <c r="L91" s="4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customHeight="1">
      <c r="A92" s="31"/>
      <c r="B92" s="32"/>
      <c r="C92" s="27" t="s">
        <v>32</v>
      </c>
      <c r="D92" s="31"/>
      <c r="E92" s="31"/>
      <c r="F92" s="25" t="str">
        <f>IF(E18="","",E18)</f>
        <v xml:space="preserve"> </v>
      </c>
      <c r="G92" s="31"/>
      <c r="H92" s="31"/>
      <c r="I92" s="27" t="s">
        <v>37</v>
      </c>
      <c r="J92" s="29" t="str">
        <f>E24</f>
        <v xml:space="preserve"> </v>
      </c>
      <c r="K92" s="31"/>
      <c r="L92" s="4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4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09" t="s">
        <v>109</v>
      </c>
      <c r="D94" s="101"/>
      <c r="E94" s="101"/>
      <c r="F94" s="101"/>
      <c r="G94" s="101"/>
      <c r="H94" s="101"/>
      <c r="I94" s="101"/>
      <c r="J94" s="110" t="s">
        <v>110</v>
      </c>
      <c r="K94" s="101"/>
      <c r="L94" s="4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1"/>
      <c r="D95" s="31"/>
      <c r="E95" s="31"/>
      <c r="F95" s="31"/>
      <c r="G95" s="31"/>
      <c r="H95" s="31"/>
      <c r="I95" s="31"/>
      <c r="J95" s="31"/>
      <c r="K95" s="31"/>
      <c r="L95" s="4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customHeight="1">
      <c r="A96" s="31"/>
      <c r="B96" s="32"/>
      <c r="C96" s="111" t="s">
        <v>111</v>
      </c>
      <c r="D96" s="31"/>
      <c r="E96" s="31"/>
      <c r="F96" s="31"/>
      <c r="G96" s="31"/>
      <c r="H96" s="31"/>
      <c r="I96" s="31"/>
      <c r="J96" s="70">
        <v>0</v>
      </c>
      <c r="K96" s="31"/>
      <c r="L96" s="4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8" t="s">
        <v>112</v>
      </c>
    </row>
    <row r="97" spans="1:31" s="9" customFormat="1" ht="24.95" customHeight="1">
      <c r="B97" s="112"/>
      <c r="D97" s="113" t="s">
        <v>113</v>
      </c>
      <c r="E97" s="114"/>
      <c r="F97" s="114"/>
      <c r="G97" s="114"/>
      <c r="H97" s="114"/>
      <c r="I97" s="114"/>
      <c r="J97" s="115">
        <v>0</v>
      </c>
      <c r="L97" s="112"/>
    </row>
    <row r="98" spans="1:31" s="10" customFormat="1" ht="19.899999999999999" customHeight="1">
      <c r="B98" s="116"/>
      <c r="D98" s="117" t="s">
        <v>114</v>
      </c>
      <c r="E98" s="118"/>
      <c r="F98" s="118"/>
      <c r="G98" s="118"/>
      <c r="H98" s="118"/>
      <c r="I98" s="118"/>
      <c r="J98" s="119">
        <v>0</v>
      </c>
      <c r="L98" s="116"/>
    </row>
    <row r="99" spans="1:31" s="10" customFormat="1" ht="19.899999999999999" customHeight="1">
      <c r="B99" s="116"/>
      <c r="D99" s="117" t="s">
        <v>116</v>
      </c>
      <c r="E99" s="118"/>
      <c r="F99" s="118"/>
      <c r="G99" s="118"/>
      <c r="H99" s="118"/>
      <c r="I99" s="118"/>
      <c r="J99" s="119">
        <v>0</v>
      </c>
      <c r="L99" s="116"/>
    </row>
    <row r="100" spans="1:31" s="10" customFormat="1" ht="19.899999999999999" customHeight="1">
      <c r="B100" s="116"/>
      <c r="D100" s="117" t="s">
        <v>117</v>
      </c>
      <c r="E100" s="118"/>
      <c r="F100" s="118"/>
      <c r="G100" s="118"/>
      <c r="H100" s="118"/>
      <c r="I100" s="118"/>
      <c r="J100" s="119">
        <v>0</v>
      </c>
      <c r="L100" s="116"/>
    </row>
    <row r="101" spans="1:31" s="2" customFormat="1" ht="21.75" customHeight="1">
      <c r="A101" s="31"/>
      <c r="B101" s="32"/>
      <c r="C101" s="31"/>
      <c r="D101" s="31"/>
      <c r="E101" s="31"/>
      <c r="F101" s="31"/>
      <c r="G101" s="31"/>
      <c r="H101" s="31"/>
      <c r="I101" s="31"/>
      <c r="J101" s="31"/>
      <c r="K101" s="31"/>
      <c r="L101" s="4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</row>
    <row r="102" spans="1:31" s="2" customFormat="1" ht="6.95" customHeight="1">
      <c r="A102" s="31"/>
      <c r="B102" s="46"/>
      <c r="C102" s="47"/>
      <c r="D102" s="47"/>
      <c r="E102" s="47"/>
      <c r="F102" s="47"/>
      <c r="G102" s="47"/>
      <c r="H102" s="47"/>
      <c r="I102" s="47"/>
      <c r="J102" s="47"/>
      <c r="K102" s="47"/>
      <c r="L102" s="4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</row>
    <row r="106" spans="1:31" s="2" customFormat="1" ht="6.95" customHeight="1">
      <c r="A106" s="31"/>
      <c r="B106" s="48"/>
      <c r="C106" s="49"/>
      <c r="D106" s="49"/>
      <c r="E106" s="49"/>
      <c r="F106" s="49"/>
      <c r="G106" s="49"/>
      <c r="H106" s="49"/>
      <c r="I106" s="49"/>
      <c r="J106" s="49"/>
      <c r="K106" s="49"/>
      <c r="L106" s="4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</row>
    <row r="107" spans="1:31" s="2" customFormat="1" ht="24.95" customHeight="1">
      <c r="A107" s="31"/>
      <c r="B107" s="32"/>
      <c r="C107" s="22" t="s">
        <v>120</v>
      </c>
      <c r="D107" s="31"/>
      <c r="E107" s="31"/>
      <c r="F107" s="31"/>
      <c r="G107" s="31"/>
      <c r="H107" s="31"/>
      <c r="I107" s="31"/>
      <c r="J107" s="31"/>
      <c r="K107" s="31"/>
      <c r="L107" s="4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08" spans="1:31" s="2" customFormat="1" ht="6.95" customHeight="1">
      <c r="A108" s="31"/>
      <c r="B108" s="32"/>
      <c r="C108" s="31"/>
      <c r="D108" s="31"/>
      <c r="E108" s="31"/>
      <c r="F108" s="31"/>
      <c r="G108" s="31"/>
      <c r="H108" s="31"/>
      <c r="I108" s="31"/>
      <c r="J108" s="31"/>
      <c r="K108" s="31"/>
      <c r="L108" s="4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12" customHeight="1">
      <c r="A109" s="31"/>
      <c r="B109" s="32"/>
      <c r="C109" s="27" t="s">
        <v>14</v>
      </c>
      <c r="D109" s="31"/>
      <c r="E109" s="31"/>
      <c r="F109" s="31"/>
      <c r="G109" s="31"/>
      <c r="H109" s="31"/>
      <c r="I109" s="31"/>
      <c r="J109" s="31"/>
      <c r="K109" s="31"/>
      <c r="L109" s="4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16.5" customHeight="1">
      <c r="A110" s="31"/>
      <c r="B110" s="32"/>
      <c r="C110" s="31"/>
      <c r="D110" s="31"/>
      <c r="E110" s="237" t="str">
        <f>E7</f>
        <v>Hala pro tenisový kurt na p.č. 1819/510</v>
      </c>
      <c r="F110" s="238"/>
      <c r="G110" s="238"/>
      <c r="H110" s="238"/>
      <c r="I110" s="31"/>
      <c r="J110" s="31"/>
      <c r="K110" s="31"/>
      <c r="L110" s="4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12" customHeight="1">
      <c r="A111" s="31"/>
      <c r="B111" s="32"/>
      <c r="C111" s="27" t="s">
        <v>106</v>
      </c>
      <c r="D111" s="31"/>
      <c r="E111" s="31"/>
      <c r="F111" s="31"/>
      <c r="G111" s="31"/>
      <c r="H111" s="31"/>
      <c r="I111" s="31"/>
      <c r="J111" s="31"/>
      <c r="K111" s="31"/>
      <c r="L111" s="4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16.5" customHeight="1">
      <c r="A112" s="31"/>
      <c r="B112" s="32"/>
      <c r="C112" s="31"/>
      <c r="D112" s="31"/>
      <c r="E112" s="202" t="str">
        <f>E9</f>
        <v>SO 04 - Zpevněné plochy</v>
      </c>
      <c r="F112" s="236"/>
      <c r="G112" s="236"/>
      <c r="H112" s="236"/>
      <c r="I112" s="31"/>
      <c r="J112" s="31"/>
      <c r="K112" s="31"/>
      <c r="L112" s="4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6.95" customHeight="1">
      <c r="A113" s="31"/>
      <c r="B113" s="32"/>
      <c r="C113" s="31"/>
      <c r="D113" s="31"/>
      <c r="E113" s="31"/>
      <c r="F113" s="31"/>
      <c r="G113" s="31"/>
      <c r="H113" s="31"/>
      <c r="I113" s="31"/>
      <c r="J113" s="31"/>
      <c r="K113" s="31"/>
      <c r="L113" s="4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12" customHeight="1">
      <c r="A114" s="31"/>
      <c r="B114" s="32"/>
      <c r="C114" s="27" t="s">
        <v>20</v>
      </c>
      <c r="D114" s="31"/>
      <c r="E114" s="31"/>
      <c r="F114" s="25" t="str">
        <f>F12</f>
        <v>Buštěhrad</v>
      </c>
      <c r="G114" s="31"/>
      <c r="H114" s="31"/>
      <c r="I114" s="27" t="s">
        <v>22</v>
      </c>
      <c r="J114" s="54" t="str">
        <f>IF(J12="","",J12)</f>
        <v/>
      </c>
      <c r="K114" s="31"/>
      <c r="L114" s="4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6.95" customHeight="1">
      <c r="A115" s="31"/>
      <c r="B115" s="32"/>
      <c r="C115" s="31"/>
      <c r="D115" s="31"/>
      <c r="E115" s="31"/>
      <c r="F115" s="31"/>
      <c r="G115" s="31"/>
      <c r="H115" s="31"/>
      <c r="I115" s="31"/>
      <c r="J115" s="31"/>
      <c r="K115" s="31"/>
      <c r="L115" s="4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25.7" customHeight="1">
      <c r="A116" s="31"/>
      <c r="B116" s="32"/>
      <c r="C116" s="27" t="s">
        <v>27</v>
      </c>
      <c r="D116" s="31"/>
      <c r="E116" s="31"/>
      <c r="F116" s="25" t="str">
        <f>E15</f>
        <v>Tenisový klub Tenisek Buštěhrad, z.s.</v>
      </c>
      <c r="G116" s="31"/>
      <c r="H116" s="31"/>
      <c r="I116" s="27" t="s">
        <v>34</v>
      </c>
      <c r="J116" s="29" t="str">
        <f>E21</f>
        <v>Ing. arch P. Pašek, Ing. arch J. Zelenka</v>
      </c>
      <c r="K116" s="31"/>
      <c r="L116" s="4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15.2" customHeight="1">
      <c r="A117" s="31"/>
      <c r="B117" s="32"/>
      <c r="C117" s="27" t="s">
        <v>32</v>
      </c>
      <c r="D117" s="31"/>
      <c r="E117" s="31"/>
      <c r="F117" s="25" t="str">
        <f>IF(E18="","",E18)</f>
        <v xml:space="preserve"> </v>
      </c>
      <c r="G117" s="31"/>
      <c r="H117" s="31"/>
      <c r="I117" s="27" t="s">
        <v>37</v>
      </c>
      <c r="J117" s="29" t="str">
        <f>E24</f>
        <v xml:space="preserve"> </v>
      </c>
      <c r="K117" s="31"/>
      <c r="L117" s="4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10.35" customHeight="1">
      <c r="A118" s="31"/>
      <c r="B118" s="32"/>
      <c r="C118" s="31"/>
      <c r="D118" s="31"/>
      <c r="E118" s="31"/>
      <c r="F118" s="31"/>
      <c r="G118" s="31"/>
      <c r="H118" s="31"/>
      <c r="I118" s="31"/>
      <c r="J118" s="31"/>
      <c r="K118" s="31"/>
      <c r="L118" s="4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11" customFormat="1" ht="29.25" customHeight="1">
      <c r="A119" s="120"/>
      <c r="B119" s="121"/>
      <c r="C119" s="122" t="s">
        <v>121</v>
      </c>
      <c r="D119" s="123" t="s">
        <v>64</v>
      </c>
      <c r="E119" s="123" t="s">
        <v>60</v>
      </c>
      <c r="F119" s="123" t="s">
        <v>61</v>
      </c>
      <c r="G119" s="123" t="s">
        <v>122</v>
      </c>
      <c r="H119" s="123" t="s">
        <v>123</v>
      </c>
      <c r="I119" s="123" t="s">
        <v>124</v>
      </c>
      <c r="J119" s="124" t="s">
        <v>110</v>
      </c>
      <c r="K119" s="125" t="s">
        <v>125</v>
      </c>
      <c r="L119" s="126"/>
      <c r="M119" s="61" t="s">
        <v>1</v>
      </c>
      <c r="N119" s="62" t="s">
        <v>43</v>
      </c>
      <c r="O119" s="62" t="s">
        <v>126</v>
      </c>
      <c r="P119" s="62" t="s">
        <v>127</v>
      </c>
      <c r="Q119" s="62" t="s">
        <v>128</v>
      </c>
      <c r="R119" s="62" t="s">
        <v>129</v>
      </c>
      <c r="S119" s="62" t="s">
        <v>130</v>
      </c>
      <c r="T119" s="63" t="s">
        <v>131</v>
      </c>
      <c r="U119" s="120"/>
      <c r="V119" s="120"/>
      <c r="W119" s="120"/>
      <c r="X119" s="120"/>
      <c r="Y119" s="120"/>
      <c r="Z119" s="120"/>
      <c r="AA119" s="120"/>
      <c r="AB119" s="120"/>
      <c r="AC119" s="120"/>
      <c r="AD119" s="120"/>
      <c r="AE119" s="120"/>
    </row>
    <row r="120" spans="1:65" s="2" customFormat="1" ht="22.9" customHeight="1">
      <c r="A120" s="31"/>
      <c r="B120" s="32"/>
      <c r="C120" s="68" t="s">
        <v>132</v>
      </c>
      <c r="D120" s="31"/>
      <c r="E120" s="31"/>
      <c r="F120" s="31"/>
      <c r="G120" s="31"/>
      <c r="H120" s="31"/>
      <c r="I120" s="31"/>
      <c r="J120" s="127">
        <v>0</v>
      </c>
      <c r="K120" s="31"/>
      <c r="L120" s="32"/>
      <c r="M120" s="64"/>
      <c r="N120" s="55"/>
      <c r="O120" s="65"/>
      <c r="P120" s="128">
        <f>P121</f>
        <v>127.597337</v>
      </c>
      <c r="Q120" s="65"/>
      <c r="R120" s="128">
        <f>R121</f>
        <v>51.664511699999998</v>
      </c>
      <c r="S120" s="65"/>
      <c r="T120" s="129">
        <f>T121</f>
        <v>0</v>
      </c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T120" s="18" t="s">
        <v>78</v>
      </c>
      <c r="AU120" s="18" t="s">
        <v>112</v>
      </c>
      <c r="BK120" s="130">
        <f>BK121</f>
        <v>0</v>
      </c>
    </row>
    <row r="121" spans="1:65" s="12" customFormat="1" ht="25.9" customHeight="1">
      <c r="B121" s="131"/>
      <c r="D121" s="132" t="s">
        <v>78</v>
      </c>
      <c r="E121" s="133" t="s">
        <v>133</v>
      </c>
      <c r="F121" s="133" t="s">
        <v>134</v>
      </c>
      <c r="J121" s="134">
        <v>0</v>
      </c>
      <c r="L121" s="131"/>
      <c r="M121" s="135"/>
      <c r="N121" s="136"/>
      <c r="O121" s="136"/>
      <c r="P121" s="137">
        <f>P122+P146+P175</f>
        <v>127.597337</v>
      </c>
      <c r="Q121" s="136"/>
      <c r="R121" s="137">
        <f>R122+R146+R175</f>
        <v>51.664511699999998</v>
      </c>
      <c r="S121" s="136"/>
      <c r="T121" s="138">
        <f>T122+T146+T175</f>
        <v>0</v>
      </c>
      <c r="AR121" s="132" t="s">
        <v>87</v>
      </c>
      <c r="AT121" s="139" t="s">
        <v>78</v>
      </c>
      <c r="AU121" s="139" t="s">
        <v>79</v>
      </c>
      <c r="AY121" s="132" t="s">
        <v>135</v>
      </c>
      <c r="BK121" s="140">
        <f>BK122+BK146+BK175</f>
        <v>0</v>
      </c>
    </row>
    <row r="122" spans="1:65" s="12" customFormat="1" ht="22.9" customHeight="1">
      <c r="B122" s="131"/>
      <c r="D122" s="132" t="s">
        <v>78</v>
      </c>
      <c r="E122" s="141" t="s">
        <v>87</v>
      </c>
      <c r="F122" s="141" t="s">
        <v>136</v>
      </c>
      <c r="J122" s="142">
        <v>0</v>
      </c>
      <c r="L122" s="131"/>
      <c r="M122" s="135"/>
      <c r="N122" s="136"/>
      <c r="O122" s="136"/>
      <c r="P122" s="137">
        <f>SUM(P123:P145)</f>
        <v>47.389271999999998</v>
      </c>
      <c r="Q122" s="136"/>
      <c r="R122" s="137">
        <f>SUM(R123:R145)</f>
        <v>0</v>
      </c>
      <c r="S122" s="136"/>
      <c r="T122" s="138">
        <f>SUM(T123:T145)</f>
        <v>0</v>
      </c>
      <c r="AR122" s="132" t="s">
        <v>87</v>
      </c>
      <c r="AT122" s="139" t="s">
        <v>78</v>
      </c>
      <c r="AU122" s="139" t="s">
        <v>87</v>
      </c>
      <c r="AY122" s="132" t="s">
        <v>135</v>
      </c>
      <c r="BK122" s="140">
        <f>SUM(BK123:BK145)</f>
        <v>0</v>
      </c>
    </row>
    <row r="123" spans="1:65" s="2" customFormat="1" ht="33" customHeight="1">
      <c r="A123" s="31"/>
      <c r="B123" s="143"/>
      <c r="C123" s="144" t="s">
        <v>87</v>
      </c>
      <c r="D123" s="144" t="s">
        <v>137</v>
      </c>
      <c r="E123" s="145" t="s">
        <v>524</v>
      </c>
      <c r="F123" s="146" t="s">
        <v>525</v>
      </c>
      <c r="G123" s="147" t="s">
        <v>140</v>
      </c>
      <c r="H123" s="148">
        <v>6.15</v>
      </c>
      <c r="I123" s="149">
        <v>0</v>
      </c>
      <c r="J123" s="149">
        <f>ROUND(I123*H123,2)</f>
        <v>0</v>
      </c>
      <c r="K123" s="150"/>
      <c r="L123" s="32"/>
      <c r="M123" s="151" t="s">
        <v>1</v>
      </c>
      <c r="N123" s="152" t="s">
        <v>44</v>
      </c>
      <c r="O123" s="153">
        <v>2.702</v>
      </c>
      <c r="P123" s="153">
        <f>O123*H123</f>
        <v>16.6173</v>
      </c>
      <c r="Q123" s="153">
        <v>0</v>
      </c>
      <c r="R123" s="153">
        <f>Q123*H123</f>
        <v>0</v>
      </c>
      <c r="S123" s="153">
        <v>0</v>
      </c>
      <c r="T123" s="154">
        <f>S123*H123</f>
        <v>0</v>
      </c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R123" s="155" t="s">
        <v>141</v>
      </c>
      <c r="AT123" s="155" t="s">
        <v>137</v>
      </c>
      <c r="AU123" s="155" t="s">
        <v>89</v>
      </c>
      <c r="AY123" s="18" t="s">
        <v>135</v>
      </c>
      <c r="BE123" s="156">
        <f>IF(N123="základní",J123,0)</f>
        <v>0</v>
      </c>
      <c r="BF123" s="156">
        <f>IF(N123="snížená",J123,0)</f>
        <v>0</v>
      </c>
      <c r="BG123" s="156">
        <f>IF(N123="zákl. přenesená",J123,0)</f>
        <v>0</v>
      </c>
      <c r="BH123" s="156">
        <f>IF(N123="sníž. přenesená",J123,0)</f>
        <v>0</v>
      </c>
      <c r="BI123" s="156">
        <f>IF(N123="nulová",J123,0)</f>
        <v>0</v>
      </c>
      <c r="BJ123" s="18" t="s">
        <v>87</v>
      </c>
      <c r="BK123" s="156">
        <f>ROUND(I123*H123,2)</f>
        <v>0</v>
      </c>
      <c r="BL123" s="18" t="s">
        <v>141</v>
      </c>
      <c r="BM123" s="155" t="s">
        <v>526</v>
      </c>
    </row>
    <row r="124" spans="1:65" s="2" customFormat="1" ht="29.25">
      <c r="A124" s="31"/>
      <c r="B124" s="32"/>
      <c r="C124" s="31"/>
      <c r="D124" s="157" t="s">
        <v>143</v>
      </c>
      <c r="E124" s="31"/>
      <c r="F124" s="158" t="s">
        <v>527</v>
      </c>
      <c r="G124" s="31"/>
      <c r="H124" s="31"/>
      <c r="I124" s="31"/>
      <c r="J124" s="31"/>
      <c r="K124" s="31"/>
      <c r="L124" s="32"/>
      <c r="M124" s="159"/>
      <c r="N124" s="160"/>
      <c r="O124" s="57"/>
      <c r="P124" s="57"/>
      <c r="Q124" s="57"/>
      <c r="R124" s="57"/>
      <c r="S124" s="57"/>
      <c r="T124" s="58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T124" s="18" t="s">
        <v>143</v>
      </c>
      <c r="AU124" s="18" t="s">
        <v>89</v>
      </c>
    </row>
    <row r="125" spans="1:65" s="14" customFormat="1">
      <c r="B125" s="168"/>
      <c r="D125" s="157" t="s">
        <v>145</v>
      </c>
      <c r="E125" s="169" t="s">
        <v>1</v>
      </c>
      <c r="F125" s="170" t="s">
        <v>528</v>
      </c>
      <c r="H125" s="169" t="s">
        <v>1</v>
      </c>
      <c r="L125" s="168"/>
      <c r="M125" s="171"/>
      <c r="N125" s="172"/>
      <c r="O125" s="172"/>
      <c r="P125" s="172"/>
      <c r="Q125" s="172"/>
      <c r="R125" s="172"/>
      <c r="S125" s="172"/>
      <c r="T125" s="173"/>
      <c r="AT125" s="169" t="s">
        <v>145</v>
      </c>
      <c r="AU125" s="169" t="s">
        <v>89</v>
      </c>
      <c r="AV125" s="14" t="s">
        <v>87</v>
      </c>
      <c r="AW125" s="14" t="s">
        <v>36</v>
      </c>
      <c r="AX125" s="14" t="s">
        <v>79</v>
      </c>
      <c r="AY125" s="169" t="s">
        <v>135</v>
      </c>
    </row>
    <row r="126" spans="1:65" s="13" customFormat="1" ht="22.5">
      <c r="B126" s="161"/>
      <c r="D126" s="157" t="s">
        <v>145</v>
      </c>
      <c r="E126" s="162" t="s">
        <v>1</v>
      </c>
      <c r="F126" s="163" t="s">
        <v>529</v>
      </c>
      <c r="H126" s="164">
        <v>6.15</v>
      </c>
      <c r="L126" s="161"/>
      <c r="M126" s="165"/>
      <c r="N126" s="166"/>
      <c r="O126" s="166"/>
      <c r="P126" s="166"/>
      <c r="Q126" s="166"/>
      <c r="R126" s="166"/>
      <c r="S126" s="166"/>
      <c r="T126" s="167"/>
      <c r="AT126" s="162" t="s">
        <v>145</v>
      </c>
      <c r="AU126" s="162" t="s">
        <v>89</v>
      </c>
      <c r="AV126" s="13" t="s">
        <v>89</v>
      </c>
      <c r="AW126" s="13" t="s">
        <v>36</v>
      </c>
      <c r="AX126" s="13" t="s">
        <v>79</v>
      </c>
      <c r="AY126" s="162" t="s">
        <v>135</v>
      </c>
    </row>
    <row r="127" spans="1:65" s="16" customFormat="1">
      <c r="B127" s="181"/>
      <c r="D127" s="157" t="s">
        <v>145</v>
      </c>
      <c r="E127" s="182" t="s">
        <v>1</v>
      </c>
      <c r="F127" s="183" t="s">
        <v>164</v>
      </c>
      <c r="H127" s="184">
        <v>6.15</v>
      </c>
      <c r="L127" s="181"/>
      <c r="M127" s="185"/>
      <c r="N127" s="186"/>
      <c r="O127" s="186"/>
      <c r="P127" s="186"/>
      <c r="Q127" s="186"/>
      <c r="R127" s="186"/>
      <c r="S127" s="186"/>
      <c r="T127" s="187"/>
      <c r="AT127" s="182" t="s">
        <v>145</v>
      </c>
      <c r="AU127" s="182" t="s">
        <v>89</v>
      </c>
      <c r="AV127" s="16" t="s">
        <v>141</v>
      </c>
      <c r="AW127" s="16" t="s">
        <v>36</v>
      </c>
      <c r="AX127" s="16" t="s">
        <v>87</v>
      </c>
      <c r="AY127" s="182" t="s">
        <v>135</v>
      </c>
    </row>
    <row r="128" spans="1:65" s="2" customFormat="1" ht="33" customHeight="1">
      <c r="A128" s="31"/>
      <c r="B128" s="143"/>
      <c r="C128" s="144" t="s">
        <v>89</v>
      </c>
      <c r="D128" s="144" t="s">
        <v>137</v>
      </c>
      <c r="E128" s="145" t="s">
        <v>414</v>
      </c>
      <c r="F128" s="146" t="s">
        <v>415</v>
      </c>
      <c r="G128" s="147" t="s">
        <v>140</v>
      </c>
      <c r="H128" s="148">
        <v>24.628</v>
      </c>
      <c r="I128" s="149">
        <v>0</v>
      </c>
      <c r="J128" s="149">
        <f>ROUND(I128*H128,2)</f>
        <v>0</v>
      </c>
      <c r="K128" s="150"/>
      <c r="L128" s="32"/>
      <c r="M128" s="151" t="s">
        <v>1</v>
      </c>
      <c r="N128" s="152" t="s">
        <v>44</v>
      </c>
      <c r="O128" s="153">
        <v>1.1220000000000001</v>
      </c>
      <c r="P128" s="153">
        <f>O128*H128</f>
        <v>27.632616000000002</v>
      </c>
      <c r="Q128" s="153">
        <v>0</v>
      </c>
      <c r="R128" s="153">
        <f>Q128*H128</f>
        <v>0</v>
      </c>
      <c r="S128" s="153">
        <v>0</v>
      </c>
      <c r="T128" s="154">
        <f>S128*H128</f>
        <v>0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155" t="s">
        <v>141</v>
      </c>
      <c r="AT128" s="155" t="s">
        <v>137</v>
      </c>
      <c r="AU128" s="155" t="s">
        <v>89</v>
      </c>
      <c r="AY128" s="18" t="s">
        <v>135</v>
      </c>
      <c r="BE128" s="156">
        <f>IF(N128="základní",J128,0)</f>
        <v>0</v>
      </c>
      <c r="BF128" s="156">
        <f>IF(N128="snížená",J128,0)</f>
        <v>0</v>
      </c>
      <c r="BG128" s="156">
        <f>IF(N128="zákl. přenesená",J128,0)</f>
        <v>0</v>
      </c>
      <c r="BH128" s="156">
        <f>IF(N128="sníž. přenesená",J128,0)</f>
        <v>0</v>
      </c>
      <c r="BI128" s="156">
        <f>IF(N128="nulová",J128,0)</f>
        <v>0</v>
      </c>
      <c r="BJ128" s="18" t="s">
        <v>87</v>
      </c>
      <c r="BK128" s="156">
        <f>ROUND(I128*H128,2)</f>
        <v>0</v>
      </c>
      <c r="BL128" s="18" t="s">
        <v>141</v>
      </c>
      <c r="BM128" s="155" t="s">
        <v>530</v>
      </c>
    </row>
    <row r="129" spans="1:65" s="2" customFormat="1" ht="29.25">
      <c r="A129" s="31"/>
      <c r="B129" s="32"/>
      <c r="C129" s="31"/>
      <c r="D129" s="157" t="s">
        <v>143</v>
      </c>
      <c r="E129" s="31"/>
      <c r="F129" s="158" t="s">
        <v>417</v>
      </c>
      <c r="G129" s="31"/>
      <c r="H129" s="31"/>
      <c r="I129" s="31"/>
      <c r="J129" s="31"/>
      <c r="K129" s="31"/>
      <c r="L129" s="32"/>
      <c r="M129" s="159"/>
      <c r="N129" s="160"/>
      <c r="O129" s="57"/>
      <c r="P129" s="57"/>
      <c r="Q129" s="57"/>
      <c r="R129" s="57"/>
      <c r="S129" s="57"/>
      <c r="T129" s="58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T129" s="18" t="s">
        <v>143</v>
      </c>
      <c r="AU129" s="18" t="s">
        <v>89</v>
      </c>
    </row>
    <row r="130" spans="1:65" s="14" customFormat="1">
      <c r="B130" s="168"/>
      <c r="D130" s="157" t="s">
        <v>145</v>
      </c>
      <c r="E130" s="169" t="s">
        <v>1</v>
      </c>
      <c r="F130" s="170" t="s">
        <v>531</v>
      </c>
      <c r="H130" s="169" t="s">
        <v>1</v>
      </c>
      <c r="L130" s="168"/>
      <c r="M130" s="171"/>
      <c r="N130" s="172"/>
      <c r="O130" s="172"/>
      <c r="P130" s="172"/>
      <c r="Q130" s="172"/>
      <c r="R130" s="172"/>
      <c r="S130" s="172"/>
      <c r="T130" s="173"/>
      <c r="AT130" s="169" t="s">
        <v>145</v>
      </c>
      <c r="AU130" s="169" t="s">
        <v>89</v>
      </c>
      <c r="AV130" s="14" t="s">
        <v>87</v>
      </c>
      <c r="AW130" s="14" t="s">
        <v>36</v>
      </c>
      <c r="AX130" s="14" t="s">
        <v>79</v>
      </c>
      <c r="AY130" s="169" t="s">
        <v>135</v>
      </c>
    </row>
    <row r="131" spans="1:65" s="13" customFormat="1">
      <c r="B131" s="161"/>
      <c r="D131" s="157" t="s">
        <v>145</v>
      </c>
      <c r="E131" s="162" t="s">
        <v>1</v>
      </c>
      <c r="F131" s="163" t="s">
        <v>532</v>
      </c>
      <c r="H131" s="164">
        <v>8.5879999999999992</v>
      </c>
      <c r="L131" s="161"/>
      <c r="M131" s="165"/>
      <c r="N131" s="166"/>
      <c r="O131" s="166"/>
      <c r="P131" s="166"/>
      <c r="Q131" s="166"/>
      <c r="R131" s="166"/>
      <c r="S131" s="166"/>
      <c r="T131" s="167"/>
      <c r="AT131" s="162" t="s">
        <v>145</v>
      </c>
      <c r="AU131" s="162" t="s">
        <v>89</v>
      </c>
      <c r="AV131" s="13" t="s">
        <v>89</v>
      </c>
      <c r="AW131" s="13" t="s">
        <v>36</v>
      </c>
      <c r="AX131" s="13" t="s">
        <v>79</v>
      </c>
      <c r="AY131" s="162" t="s">
        <v>135</v>
      </c>
    </row>
    <row r="132" spans="1:65" s="14" customFormat="1">
      <c r="B132" s="168"/>
      <c r="D132" s="157" t="s">
        <v>145</v>
      </c>
      <c r="E132" s="169" t="s">
        <v>1</v>
      </c>
      <c r="F132" s="170" t="s">
        <v>533</v>
      </c>
      <c r="H132" s="169" t="s">
        <v>1</v>
      </c>
      <c r="L132" s="168"/>
      <c r="M132" s="171"/>
      <c r="N132" s="172"/>
      <c r="O132" s="172"/>
      <c r="P132" s="172"/>
      <c r="Q132" s="172"/>
      <c r="R132" s="172"/>
      <c r="S132" s="172"/>
      <c r="T132" s="173"/>
      <c r="AT132" s="169" t="s">
        <v>145</v>
      </c>
      <c r="AU132" s="169" t="s">
        <v>89</v>
      </c>
      <c r="AV132" s="14" t="s">
        <v>87</v>
      </c>
      <c r="AW132" s="14" t="s">
        <v>36</v>
      </c>
      <c r="AX132" s="14" t="s">
        <v>79</v>
      </c>
      <c r="AY132" s="169" t="s">
        <v>135</v>
      </c>
    </row>
    <row r="133" spans="1:65" s="13" customFormat="1">
      <c r="B133" s="161"/>
      <c r="D133" s="157" t="s">
        <v>145</v>
      </c>
      <c r="E133" s="162" t="s">
        <v>1</v>
      </c>
      <c r="F133" s="163" t="s">
        <v>534</v>
      </c>
      <c r="H133" s="164">
        <v>3.12</v>
      </c>
      <c r="L133" s="161"/>
      <c r="M133" s="165"/>
      <c r="N133" s="166"/>
      <c r="O133" s="166"/>
      <c r="P133" s="166"/>
      <c r="Q133" s="166"/>
      <c r="R133" s="166"/>
      <c r="S133" s="166"/>
      <c r="T133" s="167"/>
      <c r="AT133" s="162" t="s">
        <v>145</v>
      </c>
      <c r="AU133" s="162" t="s">
        <v>89</v>
      </c>
      <c r="AV133" s="13" t="s">
        <v>89</v>
      </c>
      <c r="AW133" s="13" t="s">
        <v>36</v>
      </c>
      <c r="AX133" s="13" t="s">
        <v>79</v>
      </c>
      <c r="AY133" s="162" t="s">
        <v>135</v>
      </c>
    </row>
    <row r="134" spans="1:65" s="14" customFormat="1">
      <c r="B134" s="168"/>
      <c r="D134" s="157" t="s">
        <v>145</v>
      </c>
      <c r="E134" s="169" t="s">
        <v>1</v>
      </c>
      <c r="F134" s="170" t="s">
        <v>535</v>
      </c>
      <c r="H134" s="169" t="s">
        <v>1</v>
      </c>
      <c r="L134" s="168"/>
      <c r="M134" s="171"/>
      <c r="N134" s="172"/>
      <c r="O134" s="172"/>
      <c r="P134" s="172"/>
      <c r="Q134" s="172"/>
      <c r="R134" s="172"/>
      <c r="S134" s="172"/>
      <c r="T134" s="173"/>
      <c r="AT134" s="169" t="s">
        <v>145</v>
      </c>
      <c r="AU134" s="169" t="s">
        <v>89</v>
      </c>
      <c r="AV134" s="14" t="s">
        <v>87</v>
      </c>
      <c r="AW134" s="14" t="s">
        <v>36</v>
      </c>
      <c r="AX134" s="14" t="s">
        <v>79</v>
      </c>
      <c r="AY134" s="169" t="s">
        <v>135</v>
      </c>
    </row>
    <row r="135" spans="1:65" s="13" customFormat="1">
      <c r="B135" s="161"/>
      <c r="D135" s="157" t="s">
        <v>145</v>
      </c>
      <c r="E135" s="162" t="s">
        <v>1</v>
      </c>
      <c r="F135" s="163" t="s">
        <v>536</v>
      </c>
      <c r="H135" s="164">
        <v>12.92</v>
      </c>
      <c r="L135" s="161"/>
      <c r="M135" s="165"/>
      <c r="N135" s="166"/>
      <c r="O135" s="166"/>
      <c r="P135" s="166"/>
      <c r="Q135" s="166"/>
      <c r="R135" s="166"/>
      <c r="S135" s="166"/>
      <c r="T135" s="167"/>
      <c r="AT135" s="162" t="s">
        <v>145</v>
      </c>
      <c r="AU135" s="162" t="s">
        <v>89</v>
      </c>
      <c r="AV135" s="13" t="s">
        <v>89</v>
      </c>
      <c r="AW135" s="13" t="s">
        <v>36</v>
      </c>
      <c r="AX135" s="13" t="s">
        <v>79</v>
      </c>
      <c r="AY135" s="162" t="s">
        <v>135</v>
      </c>
    </row>
    <row r="136" spans="1:65" s="16" customFormat="1">
      <c r="B136" s="181"/>
      <c r="D136" s="157" t="s">
        <v>145</v>
      </c>
      <c r="E136" s="182" t="s">
        <v>1</v>
      </c>
      <c r="F136" s="183" t="s">
        <v>164</v>
      </c>
      <c r="H136" s="184">
        <v>24.628</v>
      </c>
      <c r="L136" s="181"/>
      <c r="M136" s="185"/>
      <c r="N136" s="186"/>
      <c r="O136" s="186"/>
      <c r="P136" s="186"/>
      <c r="Q136" s="186"/>
      <c r="R136" s="186"/>
      <c r="S136" s="186"/>
      <c r="T136" s="187"/>
      <c r="AT136" s="182" t="s">
        <v>145</v>
      </c>
      <c r="AU136" s="182" t="s">
        <v>89</v>
      </c>
      <c r="AV136" s="16" t="s">
        <v>141</v>
      </c>
      <c r="AW136" s="16" t="s">
        <v>36</v>
      </c>
      <c r="AX136" s="16" t="s">
        <v>87</v>
      </c>
      <c r="AY136" s="182" t="s">
        <v>135</v>
      </c>
    </row>
    <row r="137" spans="1:65" s="2" customFormat="1" ht="33" customHeight="1">
      <c r="A137" s="31"/>
      <c r="B137" s="143"/>
      <c r="C137" s="144" t="s">
        <v>152</v>
      </c>
      <c r="D137" s="144" t="s">
        <v>137</v>
      </c>
      <c r="E137" s="145" t="s">
        <v>165</v>
      </c>
      <c r="F137" s="146" t="s">
        <v>166</v>
      </c>
      <c r="G137" s="147" t="s">
        <v>140</v>
      </c>
      <c r="H137" s="148">
        <v>30.777999999999999</v>
      </c>
      <c r="I137" s="149">
        <v>0</v>
      </c>
      <c r="J137" s="149">
        <f>ROUND(I137*H137,2)</f>
        <v>0</v>
      </c>
      <c r="K137" s="150"/>
      <c r="L137" s="32"/>
      <c r="M137" s="151" t="s">
        <v>1</v>
      </c>
      <c r="N137" s="152" t="s">
        <v>44</v>
      </c>
      <c r="O137" s="153">
        <v>8.6999999999999994E-2</v>
      </c>
      <c r="P137" s="153">
        <f>O137*H137</f>
        <v>2.6776859999999996</v>
      </c>
      <c r="Q137" s="153">
        <v>0</v>
      </c>
      <c r="R137" s="153">
        <f>Q137*H137</f>
        <v>0</v>
      </c>
      <c r="S137" s="153">
        <v>0</v>
      </c>
      <c r="T137" s="154">
        <f>S137*H137</f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55" t="s">
        <v>141</v>
      </c>
      <c r="AT137" s="155" t="s">
        <v>137</v>
      </c>
      <c r="AU137" s="155" t="s">
        <v>89</v>
      </c>
      <c r="AY137" s="18" t="s">
        <v>135</v>
      </c>
      <c r="BE137" s="156">
        <f>IF(N137="základní",J137,0)</f>
        <v>0</v>
      </c>
      <c r="BF137" s="156">
        <f>IF(N137="snížená",J137,0)</f>
        <v>0</v>
      </c>
      <c r="BG137" s="156">
        <f>IF(N137="zákl. přenesená",J137,0)</f>
        <v>0</v>
      </c>
      <c r="BH137" s="156">
        <f>IF(N137="sníž. přenesená",J137,0)</f>
        <v>0</v>
      </c>
      <c r="BI137" s="156">
        <f>IF(N137="nulová",J137,0)</f>
        <v>0</v>
      </c>
      <c r="BJ137" s="18" t="s">
        <v>87</v>
      </c>
      <c r="BK137" s="156">
        <f>ROUND(I137*H137,2)</f>
        <v>0</v>
      </c>
      <c r="BL137" s="18" t="s">
        <v>141</v>
      </c>
      <c r="BM137" s="155" t="s">
        <v>537</v>
      </c>
    </row>
    <row r="138" spans="1:65" s="2" customFormat="1" ht="39">
      <c r="A138" s="31"/>
      <c r="B138" s="32"/>
      <c r="C138" s="31"/>
      <c r="D138" s="157" t="s">
        <v>143</v>
      </c>
      <c r="E138" s="31"/>
      <c r="F138" s="158" t="s">
        <v>168</v>
      </c>
      <c r="G138" s="31"/>
      <c r="H138" s="31"/>
      <c r="I138" s="31"/>
      <c r="J138" s="31"/>
      <c r="K138" s="31"/>
      <c r="L138" s="32"/>
      <c r="M138" s="159"/>
      <c r="N138" s="160"/>
      <c r="O138" s="57"/>
      <c r="P138" s="57"/>
      <c r="Q138" s="57"/>
      <c r="R138" s="57"/>
      <c r="S138" s="57"/>
      <c r="T138" s="58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T138" s="18" t="s">
        <v>143</v>
      </c>
      <c r="AU138" s="18" t="s">
        <v>89</v>
      </c>
    </row>
    <row r="139" spans="1:65" s="13" customFormat="1">
      <c r="B139" s="161"/>
      <c r="D139" s="157" t="s">
        <v>145</v>
      </c>
      <c r="E139" s="162" t="s">
        <v>1</v>
      </c>
      <c r="F139" s="163" t="s">
        <v>538</v>
      </c>
      <c r="H139" s="164">
        <v>30.777999999999999</v>
      </c>
      <c r="L139" s="161"/>
      <c r="M139" s="165"/>
      <c r="N139" s="166"/>
      <c r="O139" s="166"/>
      <c r="P139" s="166"/>
      <c r="Q139" s="166"/>
      <c r="R139" s="166"/>
      <c r="S139" s="166"/>
      <c r="T139" s="167"/>
      <c r="AT139" s="162" t="s">
        <v>145</v>
      </c>
      <c r="AU139" s="162" t="s">
        <v>89</v>
      </c>
      <c r="AV139" s="13" t="s">
        <v>89</v>
      </c>
      <c r="AW139" s="13" t="s">
        <v>36</v>
      </c>
      <c r="AX139" s="13" t="s">
        <v>87</v>
      </c>
      <c r="AY139" s="162" t="s">
        <v>135</v>
      </c>
    </row>
    <row r="140" spans="1:65" s="2" customFormat="1" ht="33" customHeight="1">
      <c r="A140" s="31"/>
      <c r="B140" s="143"/>
      <c r="C140" s="144" t="s">
        <v>141</v>
      </c>
      <c r="D140" s="144" t="s">
        <v>137</v>
      </c>
      <c r="E140" s="145" t="s">
        <v>175</v>
      </c>
      <c r="F140" s="146" t="s">
        <v>176</v>
      </c>
      <c r="G140" s="147" t="s">
        <v>140</v>
      </c>
      <c r="H140" s="148">
        <v>92.334000000000003</v>
      </c>
      <c r="I140" s="149">
        <v>0</v>
      </c>
      <c r="J140" s="149">
        <f>ROUND(I140*H140,2)</f>
        <v>0</v>
      </c>
      <c r="K140" s="150"/>
      <c r="L140" s="32"/>
      <c r="M140" s="151" t="s">
        <v>1</v>
      </c>
      <c r="N140" s="152" t="s">
        <v>44</v>
      </c>
      <c r="O140" s="153">
        <v>5.0000000000000001E-3</v>
      </c>
      <c r="P140" s="153">
        <f>O140*H140</f>
        <v>0.46167000000000002</v>
      </c>
      <c r="Q140" s="153">
        <v>0</v>
      </c>
      <c r="R140" s="153">
        <f>Q140*H140</f>
        <v>0</v>
      </c>
      <c r="S140" s="153">
        <v>0</v>
      </c>
      <c r="T140" s="154">
        <f>S140*H140</f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55" t="s">
        <v>141</v>
      </c>
      <c r="AT140" s="155" t="s">
        <v>137</v>
      </c>
      <c r="AU140" s="155" t="s">
        <v>89</v>
      </c>
      <c r="AY140" s="18" t="s">
        <v>135</v>
      </c>
      <c r="BE140" s="156">
        <f>IF(N140="základní",J140,0)</f>
        <v>0</v>
      </c>
      <c r="BF140" s="156">
        <f>IF(N140="snížená",J140,0)</f>
        <v>0</v>
      </c>
      <c r="BG140" s="156">
        <f>IF(N140="zákl. přenesená",J140,0)</f>
        <v>0</v>
      </c>
      <c r="BH140" s="156">
        <f>IF(N140="sníž. přenesená",J140,0)</f>
        <v>0</v>
      </c>
      <c r="BI140" s="156">
        <f>IF(N140="nulová",J140,0)</f>
        <v>0</v>
      </c>
      <c r="BJ140" s="18" t="s">
        <v>87</v>
      </c>
      <c r="BK140" s="156">
        <f>ROUND(I140*H140,2)</f>
        <v>0</v>
      </c>
      <c r="BL140" s="18" t="s">
        <v>141</v>
      </c>
      <c r="BM140" s="155" t="s">
        <v>539</v>
      </c>
    </row>
    <row r="141" spans="1:65" s="2" customFormat="1" ht="48.75">
      <c r="A141" s="31"/>
      <c r="B141" s="32"/>
      <c r="C141" s="31"/>
      <c r="D141" s="157" t="s">
        <v>143</v>
      </c>
      <c r="E141" s="31"/>
      <c r="F141" s="158" t="s">
        <v>178</v>
      </c>
      <c r="G141" s="31"/>
      <c r="H141" s="31"/>
      <c r="I141" s="31"/>
      <c r="J141" s="31"/>
      <c r="K141" s="31"/>
      <c r="L141" s="32"/>
      <c r="M141" s="159"/>
      <c r="N141" s="160"/>
      <c r="O141" s="57"/>
      <c r="P141" s="57"/>
      <c r="Q141" s="57"/>
      <c r="R141" s="57"/>
      <c r="S141" s="57"/>
      <c r="T141" s="58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T141" s="18" t="s">
        <v>143</v>
      </c>
      <c r="AU141" s="18" t="s">
        <v>89</v>
      </c>
    </row>
    <row r="142" spans="1:65" s="13" customFormat="1">
      <c r="B142" s="161"/>
      <c r="D142" s="157" t="s">
        <v>145</v>
      </c>
      <c r="E142" s="162" t="s">
        <v>1</v>
      </c>
      <c r="F142" s="163" t="s">
        <v>540</v>
      </c>
      <c r="H142" s="164">
        <v>92.334000000000003</v>
      </c>
      <c r="L142" s="161"/>
      <c r="M142" s="165"/>
      <c r="N142" s="166"/>
      <c r="O142" s="166"/>
      <c r="P142" s="166"/>
      <c r="Q142" s="166"/>
      <c r="R142" s="166"/>
      <c r="S142" s="166"/>
      <c r="T142" s="167"/>
      <c r="AT142" s="162" t="s">
        <v>145</v>
      </c>
      <c r="AU142" s="162" t="s">
        <v>89</v>
      </c>
      <c r="AV142" s="13" t="s">
        <v>89</v>
      </c>
      <c r="AW142" s="13" t="s">
        <v>36</v>
      </c>
      <c r="AX142" s="13" t="s">
        <v>87</v>
      </c>
      <c r="AY142" s="162" t="s">
        <v>135</v>
      </c>
    </row>
    <row r="143" spans="1:65" s="2" customFormat="1" ht="21.75" customHeight="1">
      <c r="A143" s="31"/>
      <c r="B143" s="143"/>
      <c r="C143" s="144" t="s">
        <v>174</v>
      </c>
      <c r="D143" s="144" t="s">
        <v>137</v>
      </c>
      <c r="E143" s="145" t="s">
        <v>181</v>
      </c>
      <c r="F143" s="146" t="s">
        <v>182</v>
      </c>
      <c r="G143" s="147" t="s">
        <v>183</v>
      </c>
      <c r="H143" s="148">
        <v>44.33</v>
      </c>
      <c r="I143" s="149">
        <v>0</v>
      </c>
      <c r="J143" s="149">
        <f>ROUND(I143*H143,2)</f>
        <v>0</v>
      </c>
      <c r="K143" s="150"/>
      <c r="L143" s="32"/>
      <c r="M143" s="151" t="s">
        <v>1</v>
      </c>
      <c r="N143" s="152" t="s">
        <v>44</v>
      </c>
      <c r="O143" s="153">
        <v>0</v>
      </c>
      <c r="P143" s="153">
        <f>O143*H143</f>
        <v>0</v>
      </c>
      <c r="Q143" s="153">
        <v>0</v>
      </c>
      <c r="R143" s="153">
        <f>Q143*H143</f>
        <v>0</v>
      </c>
      <c r="S143" s="153">
        <v>0</v>
      </c>
      <c r="T143" s="154">
        <f>S143*H143</f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155" t="s">
        <v>141</v>
      </c>
      <c r="AT143" s="155" t="s">
        <v>137</v>
      </c>
      <c r="AU143" s="155" t="s">
        <v>89</v>
      </c>
      <c r="AY143" s="18" t="s">
        <v>135</v>
      </c>
      <c r="BE143" s="156">
        <f>IF(N143="základní",J143,0)</f>
        <v>0</v>
      </c>
      <c r="BF143" s="156">
        <f>IF(N143="snížená",J143,0)</f>
        <v>0</v>
      </c>
      <c r="BG143" s="156">
        <f>IF(N143="zákl. přenesená",J143,0)</f>
        <v>0</v>
      </c>
      <c r="BH143" s="156">
        <f>IF(N143="sníž. přenesená",J143,0)</f>
        <v>0</v>
      </c>
      <c r="BI143" s="156">
        <f>IF(N143="nulová",J143,0)</f>
        <v>0</v>
      </c>
      <c r="BJ143" s="18" t="s">
        <v>87</v>
      </c>
      <c r="BK143" s="156">
        <f>ROUND(I143*H143,2)</f>
        <v>0</v>
      </c>
      <c r="BL143" s="18" t="s">
        <v>141</v>
      </c>
      <c r="BM143" s="155" t="s">
        <v>541</v>
      </c>
    </row>
    <row r="144" spans="1:65" s="2" customFormat="1">
      <c r="A144" s="31"/>
      <c r="B144" s="32"/>
      <c r="C144" s="31"/>
      <c r="D144" s="157" t="s">
        <v>143</v>
      </c>
      <c r="E144" s="31"/>
      <c r="F144" s="158" t="s">
        <v>182</v>
      </c>
      <c r="G144" s="31"/>
      <c r="H144" s="31"/>
      <c r="I144" s="31"/>
      <c r="J144" s="31"/>
      <c r="K144" s="31"/>
      <c r="L144" s="32"/>
      <c r="M144" s="159"/>
      <c r="N144" s="160"/>
      <c r="O144" s="57"/>
      <c r="P144" s="57"/>
      <c r="Q144" s="57"/>
      <c r="R144" s="57"/>
      <c r="S144" s="57"/>
      <c r="T144" s="58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T144" s="18" t="s">
        <v>143</v>
      </c>
      <c r="AU144" s="18" t="s">
        <v>89</v>
      </c>
    </row>
    <row r="145" spans="1:65" s="13" customFormat="1">
      <c r="B145" s="161"/>
      <c r="D145" s="157" t="s">
        <v>145</v>
      </c>
      <c r="E145" s="162" t="s">
        <v>1</v>
      </c>
      <c r="F145" s="163" t="s">
        <v>542</v>
      </c>
      <c r="H145" s="164">
        <v>44.33</v>
      </c>
      <c r="L145" s="161"/>
      <c r="M145" s="165"/>
      <c r="N145" s="166"/>
      <c r="O145" s="166"/>
      <c r="P145" s="166"/>
      <c r="Q145" s="166"/>
      <c r="R145" s="166"/>
      <c r="S145" s="166"/>
      <c r="T145" s="167"/>
      <c r="AT145" s="162" t="s">
        <v>145</v>
      </c>
      <c r="AU145" s="162" t="s">
        <v>89</v>
      </c>
      <c r="AV145" s="13" t="s">
        <v>89</v>
      </c>
      <c r="AW145" s="13" t="s">
        <v>36</v>
      </c>
      <c r="AX145" s="13" t="s">
        <v>87</v>
      </c>
      <c r="AY145" s="162" t="s">
        <v>135</v>
      </c>
    </row>
    <row r="146" spans="1:65" s="12" customFormat="1" ht="22.9" customHeight="1">
      <c r="B146" s="131"/>
      <c r="D146" s="132" t="s">
        <v>78</v>
      </c>
      <c r="E146" s="141" t="s">
        <v>174</v>
      </c>
      <c r="F146" s="141" t="s">
        <v>267</v>
      </c>
      <c r="J146" s="142">
        <f>BK146</f>
        <v>0</v>
      </c>
      <c r="L146" s="131"/>
      <c r="M146" s="135"/>
      <c r="N146" s="136"/>
      <c r="O146" s="136"/>
      <c r="P146" s="137">
        <f>SUM(P147:P174)</f>
        <v>59.697060000000008</v>
      </c>
      <c r="Q146" s="136"/>
      <c r="R146" s="137">
        <f>SUM(R147:R174)</f>
        <v>51.664511699999998</v>
      </c>
      <c r="S146" s="136"/>
      <c r="T146" s="138">
        <f>SUM(T147:T174)</f>
        <v>0</v>
      </c>
      <c r="AR146" s="132" t="s">
        <v>87</v>
      </c>
      <c r="AT146" s="139" t="s">
        <v>78</v>
      </c>
      <c r="AU146" s="139" t="s">
        <v>87</v>
      </c>
      <c r="AY146" s="132" t="s">
        <v>135</v>
      </c>
      <c r="BK146" s="140">
        <f>SUM(BK147:BK174)</f>
        <v>0</v>
      </c>
    </row>
    <row r="147" spans="1:65" s="2" customFormat="1" ht="21.75" customHeight="1">
      <c r="A147" s="31"/>
      <c r="B147" s="143"/>
      <c r="C147" s="144" t="s">
        <v>180</v>
      </c>
      <c r="D147" s="144" t="s">
        <v>137</v>
      </c>
      <c r="E147" s="145" t="s">
        <v>543</v>
      </c>
      <c r="F147" s="146" t="s">
        <v>544</v>
      </c>
      <c r="G147" s="147" t="s">
        <v>189</v>
      </c>
      <c r="H147" s="148">
        <v>98.51</v>
      </c>
      <c r="I147" s="149">
        <v>0</v>
      </c>
      <c r="J147" s="149">
        <f>ROUND(I147*H147,2)</f>
        <v>0</v>
      </c>
      <c r="K147" s="150"/>
      <c r="L147" s="32"/>
      <c r="M147" s="151" t="s">
        <v>1</v>
      </c>
      <c r="N147" s="152" t="s">
        <v>44</v>
      </c>
      <c r="O147" s="153">
        <v>0</v>
      </c>
      <c r="P147" s="153">
        <f>O147*H147</f>
        <v>0</v>
      </c>
      <c r="Q147" s="153">
        <v>8.0960000000000004E-2</v>
      </c>
      <c r="R147" s="153">
        <f>Q147*H147</f>
        <v>7.9753696000000005</v>
      </c>
      <c r="S147" s="153">
        <v>0</v>
      </c>
      <c r="T147" s="154">
        <f>S147*H147</f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55" t="s">
        <v>141</v>
      </c>
      <c r="AT147" s="155" t="s">
        <v>137</v>
      </c>
      <c r="AU147" s="155" t="s">
        <v>89</v>
      </c>
      <c r="AY147" s="18" t="s">
        <v>135</v>
      </c>
      <c r="BE147" s="156">
        <f>IF(N147="základní",J147,0)</f>
        <v>0</v>
      </c>
      <c r="BF147" s="156">
        <f>IF(N147="snížená",J147,0)</f>
        <v>0</v>
      </c>
      <c r="BG147" s="156">
        <f>IF(N147="zákl. přenesená",J147,0)</f>
        <v>0</v>
      </c>
      <c r="BH147" s="156">
        <f>IF(N147="sníž. přenesená",J147,0)</f>
        <v>0</v>
      </c>
      <c r="BI147" s="156">
        <f>IF(N147="nulová",J147,0)</f>
        <v>0</v>
      </c>
      <c r="BJ147" s="18" t="s">
        <v>87</v>
      </c>
      <c r="BK147" s="156">
        <f>ROUND(I147*H147,2)</f>
        <v>0</v>
      </c>
      <c r="BL147" s="18" t="s">
        <v>141</v>
      </c>
      <c r="BM147" s="155" t="s">
        <v>545</v>
      </c>
    </row>
    <row r="148" spans="1:65" s="2" customFormat="1">
      <c r="A148" s="31"/>
      <c r="B148" s="32"/>
      <c r="C148" s="31"/>
      <c r="D148" s="157" t="s">
        <v>143</v>
      </c>
      <c r="E148" s="31"/>
      <c r="F148" s="158" t="s">
        <v>544</v>
      </c>
      <c r="G148" s="31"/>
      <c r="H148" s="31"/>
      <c r="I148" s="31"/>
      <c r="J148" s="31"/>
      <c r="K148" s="31"/>
      <c r="L148" s="32"/>
      <c r="M148" s="159"/>
      <c r="N148" s="160"/>
      <c r="O148" s="57"/>
      <c r="P148" s="57"/>
      <c r="Q148" s="57"/>
      <c r="R148" s="57"/>
      <c r="S148" s="57"/>
      <c r="T148" s="58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T148" s="18" t="s">
        <v>143</v>
      </c>
      <c r="AU148" s="18" t="s">
        <v>89</v>
      </c>
    </row>
    <row r="149" spans="1:65" s="14" customFormat="1">
      <c r="B149" s="168"/>
      <c r="D149" s="157" t="s">
        <v>145</v>
      </c>
      <c r="E149" s="169" t="s">
        <v>1</v>
      </c>
      <c r="F149" s="170" t="s">
        <v>531</v>
      </c>
      <c r="H149" s="169" t="s">
        <v>1</v>
      </c>
      <c r="L149" s="168"/>
      <c r="M149" s="171"/>
      <c r="N149" s="172"/>
      <c r="O149" s="172"/>
      <c r="P149" s="172"/>
      <c r="Q149" s="172"/>
      <c r="R149" s="172"/>
      <c r="S149" s="172"/>
      <c r="T149" s="173"/>
      <c r="AT149" s="169" t="s">
        <v>145</v>
      </c>
      <c r="AU149" s="169" t="s">
        <v>89</v>
      </c>
      <c r="AV149" s="14" t="s">
        <v>87</v>
      </c>
      <c r="AW149" s="14" t="s">
        <v>36</v>
      </c>
      <c r="AX149" s="14" t="s">
        <v>79</v>
      </c>
      <c r="AY149" s="169" t="s">
        <v>135</v>
      </c>
    </row>
    <row r="150" spans="1:65" s="13" customFormat="1">
      <c r="B150" s="161"/>
      <c r="D150" s="157" t="s">
        <v>145</v>
      </c>
      <c r="E150" s="162" t="s">
        <v>1</v>
      </c>
      <c r="F150" s="163" t="s">
        <v>546</v>
      </c>
      <c r="H150" s="164">
        <v>34.35</v>
      </c>
      <c r="L150" s="161"/>
      <c r="M150" s="165"/>
      <c r="N150" s="166"/>
      <c r="O150" s="166"/>
      <c r="P150" s="166"/>
      <c r="Q150" s="166"/>
      <c r="R150" s="166"/>
      <c r="S150" s="166"/>
      <c r="T150" s="167"/>
      <c r="AT150" s="162" t="s">
        <v>145</v>
      </c>
      <c r="AU150" s="162" t="s">
        <v>89</v>
      </c>
      <c r="AV150" s="13" t="s">
        <v>89</v>
      </c>
      <c r="AW150" s="13" t="s">
        <v>36</v>
      </c>
      <c r="AX150" s="13" t="s">
        <v>79</v>
      </c>
      <c r="AY150" s="162" t="s">
        <v>135</v>
      </c>
    </row>
    <row r="151" spans="1:65" s="14" customFormat="1">
      <c r="B151" s="168"/>
      <c r="D151" s="157" t="s">
        <v>145</v>
      </c>
      <c r="E151" s="169" t="s">
        <v>1</v>
      </c>
      <c r="F151" s="170" t="s">
        <v>533</v>
      </c>
      <c r="H151" s="169" t="s">
        <v>1</v>
      </c>
      <c r="L151" s="168"/>
      <c r="M151" s="171"/>
      <c r="N151" s="172"/>
      <c r="O151" s="172"/>
      <c r="P151" s="172"/>
      <c r="Q151" s="172"/>
      <c r="R151" s="172"/>
      <c r="S151" s="172"/>
      <c r="T151" s="173"/>
      <c r="AT151" s="169" t="s">
        <v>145</v>
      </c>
      <c r="AU151" s="169" t="s">
        <v>89</v>
      </c>
      <c r="AV151" s="14" t="s">
        <v>87</v>
      </c>
      <c r="AW151" s="14" t="s">
        <v>36</v>
      </c>
      <c r="AX151" s="14" t="s">
        <v>79</v>
      </c>
      <c r="AY151" s="169" t="s">
        <v>135</v>
      </c>
    </row>
    <row r="152" spans="1:65" s="13" customFormat="1">
      <c r="B152" s="161"/>
      <c r="D152" s="157" t="s">
        <v>145</v>
      </c>
      <c r="E152" s="162" t="s">
        <v>1</v>
      </c>
      <c r="F152" s="163" t="s">
        <v>547</v>
      </c>
      <c r="H152" s="164">
        <v>12.48</v>
      </c>
      <c r="L152" s="161"/>
      <c r="M152" s="165"/>
      <c r="N152" s="166"/>
      <c r="O152" s="166"/>
      <c r="P152" s="166"/>
      <c r="Q152" s="166"/>
      <c r="R152" s="166"/>
      <c r="S152" s="166"/>
      <c r="T152" s="167"/>
      <c r="AT152" s="162" t="s">
        <v>145</v>
      </c>
      <c r="AU152" s="162" t="s">
        <v>89</v>
      </c>
      <c r="AV152" s="13" t="s">
        <v>89</v>
      </c>
      <c r="AW152" s="13" t="s">
        <v>36</v>
      </c>
      <c r="AX152" s="13" t="s">
        <v>79</v>
      </c>
      <c r="AY152" s="162" t="s">
        <v>135</v>
      </c>
    </row>
    <row r="153" spans="1:65" s="14" customFormat="1">
      <c r="B153" s="168"/>
      <c r="D153" s="157" t="s">
        <v>145</v>
      </c>
      <c r="E153" s="169" t="s">
        <v>1</v>
      </c>
      <c r="F153" s="170" t="s">
        <v>535</v>
      </c>
      <c r="H153" s="169" t="s">
        <v>1</v>
      </c>
      <c r="L153" s="168"/>
      <c r="M153" s="171"/>
      <c r="N153" s="172"/>
      <c r="O153" s="172"/>
      <c r="P153" s="172"/>
      <c r="Q153" s="172"/>
      <c r="R153" s="172"/>
      <c r="S153" s="172"/>
      <c r="T153" s="173"/>
      <c r="AT153" s="169" t="s">
        <v>145</v>
      </c>
      <c r="AU153" s="169" t="s">
        <v>89</v>
      </c>
      <c r="AV153" s="14" t="s">
        <v>87</v>
      </c>
      <c r="AW153" s="14" t="s">
        <v>36</v>
      </c>
      <c r="AX153" s="14" t="s">
        <v>79</v>
      </c>
      <c r="AY153" s="169" t="s">
        <v>135</v>
      </c>
    </row>
    <row r="154" spans="1:65" s="13" customFormat="1">
      <c r="B154" s="161"/>
      <c r="D154" s="157" t="s">
        <v>145</v>
      </c>
      <c r="E154" s="162" t="s">
        <v>1</v>
      </c>
      <c r="F154" s="163" t="s">
        <v>548</v>
      </c>
      <c r="H154" s="164">
        <v>51.68</v>
      </c>
      <c r="L154" s="161"/>
      <c r="M154" s="165"/>
      <c r="N154" s="166"/>
      <c r="O154" s="166"/>
      <c r="P154" s="166"/>
      <c r="Q154" s="166"/>
      <c r="R154" s="166"/>
      <c r="S154" s="166"/>
      <c r="T154" s="167"/>
      <c r="AT154" s="162" t="s">
        <v>145</v>
      </c>
      <c r="AU154" s="162" t="s">
        <v>89</v>
      </c>
      <c r="AV154" s="13" t="s">
        <v>89</v>
      </c>
      <c r="AW154" s="13" t="s">
        <v>36</v>
      </c>
      <c r="AX154" s="13" t="s">
        <v>79</v>
      </c>
      <c r="AY154" s="162" t="s">
        <v>135</v>
      </c>
    </row>
    <row r="155" spans="1:65" s="16" customFormat="1">
      <c r="B155" s="181"/>
      <c r="D155" s="157" t="s">
        <v>145</v>
      </c>
      <c r="E155" s="182" t="s">
        <v>1</v>
      </c>
      <c r="F155" s="183" t="s">
        <v>164</v>
      </c>
      <c r="H155" s="184">
        <v>98.509999999999991</v>
      </c>
      <c r="L155" s="181"/>
      <c r="M155" s="185"/>
      <c r="N155" s="186"/>
      <c r="O155" s="186"/>
      <c r="P155" s="186"/>
      <c r="Q155" s="186"/>
      <c r="R155" s="186"/>
      <c r="S155" s="186"/>
      <c r="T155" s="187"/>
      <c r="AT155" s="182" t="s">
        <v>145</v>
      </c>
      <c r="AU155" s="182" t="s">
        <v>89</v>
      </c>
      <c r="AV155" s="16" t="s">
        <v>141</v>
      </c>
      <c r="AW155" s="16" t="s">
        <v>36</v>
      </c>
      <c r="AX155" s="16" t="s">
        <v>87</v>
      </c>
      <c r="AY155" s="182" t="s">
        <v>135</v>
      </c>
    </row>
    <row r="156" spans="1:65" s="2" customFormat="1" ht="21.75" customHeight="1">
      <c r="A156" s="31"/>
      <c r="B156" s="143"/>
      <c r="C156" s="144" t="s">
        <v>186</v>
      </c>
      <c r="D156" s="144" t="s">
        <v>137</v>
      </c>
      <c r="E156" s="145" t="s">
        <v>549</v>
      </c>
      <c r="F156" s="146" t="s">
        <v>550</v>
      </c>
      <c r="G156" s="147" t="s">
        <v>189</v>
      </c>
      <c r="H156" s="148">
        <v>98.51</v>
      </c>
      <c r="I156" s="149">
        <v>0</v>
      </c>
      <c r="J156" s="149">
        <f>ROUND(I156*H156,2)</f>
        <v>0</v>
      </c>
      <c r="K156" s="150"/>
      <c r="L156" s="32"/>
      <c r="M156" s="151" t="s">
        <v>1</v>
      </c>
      <c r="N156" s="152" t="s">
        <v>44</v>
      </c>
      <c r="O156" s="153">
        <v>2.5000000000000001E-2</v>
      </c>
      <c r="P156" s="153">
        <f>O156*H156</f>
        <v>2.4627500000000002</v>
      </c>
      <c r="Q156" s="153">
        <v>0</v>
      </c>
      <c r="R156" s="153">
        <f>Q156*H156</f>
        <v>0</v>
      </c>
      <c r="S156" s="153">
        <v>0</v>
      </c>
      <c r="T156" s="154">
        <f>S156*H156</f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155" t="s">
        <v>141</v>
      </c>
      <c r="AT156" s="155" t="s">
        <v>137</v>
      </c>
      <c r="AU156" s="155" t="s">
        <v>89</v>
      </c>
      <c r="AY156" s="18" t="s">
        <v>135</v>
      </c>
      <c r="BE156" s="156">
        <f>IF(N156="základní",J156,0)</f>
        <v>0</v>
      </c>
      <c r="BF156" s="156">
        <f>IF(N156="snížená",J156,0)</f>
        <v>0</v>
      </c>
      <c r="BG156" s="156">
        <f>IF(N156="zákl. přenesená",J156,0)</f>
        <v>0</v>
      </c>
      <c r="BH156" s="156">
        <f>IF(N156="sníž. přenesená",J156,0)</f>
        <v>0</v>
      </c>
      <c r="BI156" s="156">
        <f>IF(N156="nulová",J156,0)</f>
        <v>0</v>
      </c>
      <c r="BJ156" s="18" t="s">
        <v>87</v>
      </c>
      <c r="BK156" s="156">
        <f>ROUND(I156*H156,2)</f>
        <v>0</v>
      </c>
      <c r="BL156" s="18" t="s">
        <v>141</v>
      </c>
      <c r="BM156" s="155" t="s">
        <v>551</v>
      </c>
    </row>
    <row r="157" spans="1:65" s="2" customFormat="1" ht="19.5">
      <c r="A157" s="31"/>
      <c r="B157" s="32"/>
      <c r="C157" s="31"/>
      <c r="D157" s="157" t="s">
        <v>143</v>
      </c>
      <c r="E157" s="31"/>
      <c r="F157" s="158" t="s">
        <v>552</v>
      </c>
      <c r="G157" s="31"/>
      <c r="H157" s="31"/>
      <c r="I157" s="31"/>
      <c r="J157" s="31"/>
      <c r="K157" s="31"/>
      <c r="L157" s="32"/>
      <c r="M157" s="159"/>
      <c r="N157" s="160"/>
      <c r="O157" s="57"/>
      <c r="P157" s="57"/>
      <c r="Q157" s="57"/>
      <c r="R157" s="57"/>
      <c r="S157" s="57"/>
      <c r="T157" s="58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T157" s="18" t="s">
        <v>143</v>
      </c>
      <c r="AU157" s="18" t="s">
        <v>89</v>
      </c>
    </row>
    <row r="158" spans="1:65" s="2" customFormat="1" ht="16.5" customHeight="1">
      <c r="A158" s="31"/>
      <c r="B158" s="143"/>
      <c r="C158" s="144" t="s">
        <v>193</v>
      </c>
      <c r="D158" s="144" t="s">
        <v>137</v>
      </c>
      <c r="E158" s="145" t="s">
        <v>553</v>
      </c>
      <c r="F158" s="146" t="s">
        <v>554</v>
      </c>
      <c r="G158" s="147" t="s">
        <v>189</v>
      </c>
      <c r="H158" s="148">
        <v>98.51</v>
      </c>
      <c r="I158" s="149">
        <v>0</v>
      </c>
      <c r="J158" s="149">
        <f>ROUND(I158*H158,2)</f>
        <v>0</v>
      </c>
      <c r="K158" s="150"/>
      <c r="L158" s="32"/>
      <c r="M158" s="151" t="s">
        <v>1</v>
      </c>
      <c r="N158" s="152" t="s">
        <v>44</v>
      </c>
      <c r="O158" s="153">
        <v>2.1000000000000001E-2</v>
      </c>
      <c r="P158" s="153">
        <f>O158*H158</f>
        <v>2.0687100000000003</v>
      </c>
      <c r="Q158" s="153">
        <v>0</v>
      </c>
      <c r="R158" s="153">
        <f>Q158*H158</f>
        <v>0</v>
      </c>
      <c r="S158" s="153">
        <v>0</v>
      </c>
      <c r="T158" s="154">
        <f>S158*H158</f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155" t="s">
        <v>141</v>
      </c>
      <c r="AT158" s="155" t="s">
        <v>137</v>
      </c>
      <c r="AU158" s="155" t="s">
        <v>89</v>
      </c>
      <c r="AY158" s="18" t="s">
        <v>135</v>
      </c>
      <c r="BE158" s="156">
        <f>IF(N158="základní",J158,0)</f>
        <v>0</v>
      </c>
      <c r="BF158" s="156">
        <f>IF(N158="snížená",J158,0)</f>
        <v>0</v>
      </c>
      <c r="BG158" s="156">
        <f>IF(N158="zákl. přenesená",J158,0)</f>
        <v>0</v>
      </c>
      <c r="BH158" s="156">
        <f>IF(N158="sníž. přenesená",J158,0)</f>
        <v>0</v>
      </c>
      <c r="BI158" s="156">
        <f>IF(N158="nulová",J158,0)</f>
        <v>0</v>
      </c>
      <c r="BJ158" s="18" t="s">
        <v>87</v>
      </c>
      <c r="BK158" s="156">
        <f>ROUND(I158*H158,2)</f>
        <v>0</v>
      </c>
      <c r="BL158" s="18" t="s">
        <v>141</v>
      </c>
      <c r="BM158" s="155" t="s">
        <v>555</v>
      </c>
    </row>
    <row r="159" spans="1:65" s="2" customFormat="1" ht="19.5">
      <c r="A159" s="31"/>
      <c r="B159" s="32"/>
      <c r="C159" s="31"/>
      <c r="D159" s="157" t="s">
        <v>143</v>
      </c>
      <c r="E159" s="31"/>
      <c r="F159" s="158" t="s">
        <v>556</v>
      </c>
      <c r="G159" s="31"/>
      <c r="H159" s="31"/>
      <c r="I159" s="31"/>
      <c r="J159" s="31"/>
      <c r="K159" s="31"/>
      <c r="L159" s="32"/>
      <c r="M159" s="159"/>
      <c r="N159" s="160"/>
      <c r="O159" s="57"/>
      <c r="P159" s="57"/>
      <c r="Q159" s="57"/>
      <c r="R159" s="57"/>
      <c r="S159" s="57"/>
      <c r="T159" s="58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T159" s="18" t="s">
        <v>143</v>
      </c>
      <c r="AU159" s="18" t="s">
        <v>89</v>
      </c>
    </row>
    <row r="160" spans="1:65" s="2" customFormat="1" ht="21.75" customHeight="1">
      <c r="A160" s="31"/>
      <c r="B160" s="143"/>
      <c r="C160" s="144" t="s">
        <v>202</v>
      </c>
      <c r="D160" s="144" t="s">
        <v>137</v>
      </c>
      <c r="E160" s="145" t="s">
        <v>557</v>
      </c>
      <c r="F160" s="146" t="s">
        <v>558</v>
      </c>
      <c r="G160" s="147" t="s">
        <v>189</v>
      </c>
      <c r="H160" s="148">
        <v>98.51</v>
      </c>
      <c r="I160" s="149">
        <v>0</v>
      </c>
      <c r="J160" s="149">
        <f>ROUND(I160*H160,2)</f>
        <v>0</v>
      </c>
      <c r="K160" s="150"/>
      <c r="L160" s="32"/>
      <c r="M160" s="151" t="s">
        <v>1</v>
      </c>
      <c r="N160" s="152" t="s">
        <v>44</v>
      </c>
      <c r="O160" s="153">
        <v>0.56000000000000005</v>
      </c>
      <c r="P160" s="153">
        <f>O160*H160</f>
        <v>55.165600000000005</v>
      </c>
      <c r="Q160" s="153">
        <v>8.4250000000000005E-2</v>
      </c>
      <c r="R160" s="153">
        <f>Q160*H160</f>
        <v>8.2994675000000004</v>
      </c>
      <c r="S160" s="153">
        <v>0</v>
      </c>
      <c r="T160" s="154">
        <f>S160*H160</f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155" t="s">
        <v>141</v>
      </c>
      <c r="AT160" s="155" t="s">
        <v>137</v>
      </c>
      <c r="AU160" s="155" t="s">
        <v>89</v>
      </c>
      <c r="AY160" s="18" t="s">
        <v>135</v>
      </c>
      <c r="BE160" s="156">
        <f>IF(N160="základní",J160,0)</f>
        <v>0</v>
      </c>
      <c r="BF160" s="156">
        <f>IF(N160="snížená",J160,0)</f>
        <v>0</v>
      </c>
      <c r="BG160" s="156">
        <f>IF(N160="zákl. přenesená",J160,0)</f>
        <v>0</v>
      </c>
      <c r="BH160" s="156">
        <f>IF(N160="sníž. přenesená",J160,0)</f>
        <v>0</v>
      </c>
      <c r="BI160" s="156">
        <f>IF(N160="nulová",J160,0)</f>
        <v>0</v>
      </c>
      <c r="BJ160" s="18" t="s">
        <v>87</v>
      </c>
      <c r="BK160" s="156">
        <f>ROUND(I160*H160,2)</f>
        <v>0</v>
      </c>
      <c r="BL160" s="18" t="s">
        <v>141</v>
      </c>
      <c r="BM160" s="155" t="s">
        <v>559</v>
      </c>
    </row>
    <row r="161" spans="1:65" s="2" customFormat="1" ht="48.75">
      <c r="A161" s="31"/>
      <c r="B161" s="32"/>
      <c r="C161" s="31"/>
      <c r="D161" s="157" t="s">
        <v>143</v>
      </c>
      <c r="E161" s="31"/>
      <c r="F161" s="158" t="s">
        <v>560</v>
      </c>
      <c r="G161" s="31"/>
      <c r="H161" s="31"/>
      <c r="I161" s="31"/>
      <c r="J161" s="31"/>
      <c r="K161" s="31"/>
      <c r="L161" s="32"/>
      <c r="M161" s="159"/>
      <c r="N161" s="160"/>
      <c r="O161" s="57"/>
      <c r="P161" s="57"/>
      <c r="Q161" s="57"/>
      <c r="R161" s="57"/>
      <c r="S161" s="57"/>
      <c r="T161" s="58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T161" s="18" t="s">
        <v>143</v>
      </c>
      <c r="AU161" s="18" t="s">
        <v>89</v>
      </c>
    </row>
    <row r="162" spans="1:65" s="2" customFormat="1" ht="16.5" customHeight="1">
      <c r="A162" s="31"/>
      <c r="B162" s="143"/>
      <c r="C162" s="188" t="s">
        <v>208</v>
      </c>
      <c r="D162" s="188" t="s">
        <v>209</v>
      </c>
      <c r="E162" s="189" t="s">
        <v>561</v>
      </c>
      <c r="F162" s="190" t="s">
        <v>562</v>
      </c>
      <c r="G162" s="191" t="s">
        <v>189</v>
      </c>
      <c r="H162" s="192">
        <v>102.45</v>
      </c>
      <c r="I162" s="193">
        <v>0</v>
      </c>
      <c r="J162" s="193">
        <f>ROUND(I162*H162,2)</f>
        <v>0</v>
      </c>
      <c r="K162" s="194"/>
      <c r="L162" s="195"/>
      <c r="M162" s="196" t="s">
        <v>1</v>
      </c>
      <c r="N162" s="197" t="s">
        <v>44</v>
      </c>
      <c r="O162" s="153">
        <v>0</v>
      </c>
      <c r="P162" s="153">
        <f>O162*H162</f>
        <v>0</v>
      </c>
      <c r="Q162" s="153">
        <v>0.113</v>
      </c>
      <c r="R162" s="153">
        <f>Q162*H162</f>
        <v>11.57685</v>
      </c>
      <c r="S162" s="153">
        <v>0</v>
      </c>
      <c r="T162" s="154">
        <f>S162*H162</f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155" t="s">
        <v>193</v>
      </c>
      <c r="AT162" s="155" t="s">
        <v>209</v>
      </c>
      <c r="AU162" s="155" t="s">
        <v>89</v>
      </c>
      <c r="AY162" s="18" t="s">
        <v>135</v>
      </c>
      <c r="BE162" s="156">
        <f>IF(N162="základní",J162,0)</f>
        <v>0</v>
      </c>
      <c r="BF162" s="156">
        <f>IF(N162="snížená",J162,0)</f>
        <v>0</v>
      </c>
      <c r="BG162" s="156">
        <f>IF(N162="zákl. přenesená",J162,0)</f>
        <v>0</v>
      </c>
      <c r="BH162" s="156">
        <f>IF(N162="sníž. přenesená",J162,0)</f>
        <v>0</v>
      </c>
      <c r="BI162" s="156">
        <f>IF(N162="nulová",J162,0)</f>
        <v>0</v>
      </c>
      <c r="BJ162" s="18" t="s">
        <v>87</v>
      </c>
      <c r="BK162" s="156">
        <f>ROUND(I162*H162,2)</f>
        <v>0</v>
      </c>
      <c r="BL162" s="18" t="s">
        <v>141</v>
      </c>
      <c r="BM162" s="155" t="s">
        <v>563</v>
      </c>
    </row>
    <row r="163" spans="1:65" s="2" customFormat="1">
      <c r="A163" s="31"/>
      <c r="B163" s="32"/>
      <c r="C163" s="31"/>
      <c r="D163" s="157" t="s">
        <v>143</v>
      </c>
      <c r="E163" s="31"/>
      <c r="F163" s="158" t="s">
        <v>562</v>
      </c>
      <c r="G163" s="31"/>
      <c r="H163" s="31"/>
      <c r="I163" s="31"/>
      <c r="J163" s="31"/>
      <c r="K163" s="31"/>
      <c r="L163" s="32"/>
      <c r="M163" s="159"/>
      <c r="N163" s="160"/>
      <c r="O163" s="57"/>
      <c r="P163" s="57"/>
      <c r="Q163" s="57"/>
      <c r="R163" s="57"/>
      <c r="S163" s="57"/>
      <c r="T163" s="58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T163" s="18" t="s">
        <v>143</v>
      </c>
      <c r="AU163" s="18" t="s">
        <v>89</v>
      </c>
    </row>
    <row r="164" spans="1:65" s="13" customFormat="1">
      <c r="B164" s="161"/>
      <c r="D164" s="157" t="s">
        <v>145</v>
      </c>
      <c r="E164" s="162" t="s">
        <v>1</v>
      </c>
      <c r="F164" s="163" t="s">
        <v>564</v>
      </c>
      <c r="H164" s="164">
        <v>102.45</v>
      </c>
      <c r="L164" s="161"/>
      <c r="M164" s="165"/>
      <c r="N164" s="166"/>
      <c r="O164" s="166"/>
      <c r="P164" s="166"/>
      <c r="Q164" s="166"/>
      <c r="R164" s="166"/>
      <c r="S164" s="166"/>
      <c r="T164" s="167"/>
      <c r="AT164" s="162" t="s">
        <v>145</v>
      </c>
      <c r="AU164" s="162" t="s">
        <v>89</v>
      </c>
      <c r="AV164" s="13" t="s">
        <v>89</v>
      </c>
      <c r="AW164" s="13" t="s">
        <v>36</v>
      </c>
      <c r="AX164" s="13" t="s">
        <v>87</v>
      </c>
      <c r="AY164" s="162" t="s">
        <v>135</v>
      </c>
    </row>
    <row r="165" spans="1:65" s="2" customFormat="1" ht="21.75" customHeight="1">
      <c r="A165" s="31"/>
      <c r="B165" s="143"/>
      <c r="C165" s="144" t="s">
        <v>214</v>
      </c>
      <c r="D165" s="144" t="s">
        <v>137</v>
      </c>
      <c r="E165" s="145" t="s">
        <v>565</v>
      </c>
      <c r="F165" s="146" t="s">
        <v>500</v>
      </c>
      <c r="G165" s="147" t="s">
        <v>223</v>
      </c>
      <c r="H165" s="148">
        <v>123</v>
      </c>
      <c r="I165" s="149">
        <v>0</v>
      </c>
      <c r="J165" s="149">
        <f>ROUND(I165*H165,2)</f>
        <v>0</v>
      </c>
      <c r="K165" s="150"/>
      <c r="L165" s="32"/>
      <c r="M165" s="151" t="s">
        <v>1</v>
      </c>
      <c r="N165" s="152" t="s">
        <v>44</v>
      </c>
      <c r="O165" s="153">
        <v>0</v>
      </c>
      <c r="P165" s="153">
        <f>O165*H165</f>
        <v>0</v>
      </c>
      <c r="Q165" s="153">
        <v>0.10095</v>
      </c>
      <c r="R165" s="153">
        <f>Q165*H165</f>
        <v>12.41685</v>
      </c>
      <c r="S165" s="153">
        <v>0</v>
      </c>
      <c r="T165" s="154">
        <f>S165*H165</f>
        <v>0</v>
      </c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155" t="s">
        <v>141</v>
      </c>
      <c r="AT165" s="155" t="s">
        <v>137</v>
      </c>
      <c r="AU165" s="155" t="s">
        <v>89</v>
      </c>
      <c r="AY165" s="18" t="s">
        <v>135</v>
      </c>
      <c r="BE165" s="156">
        <f>IF(N165="základní",J165,0)</f>
        <v>0</v>
      </c>
      <c r="BF165" s="156">
        <f>IF(N165="snížená",J165,0)</f>
        <v>0</v>
      </c>
      <c r="BG165" s="156">
        <f>IF(N165="zákl. přenesená",J165,0)</f>
        <v>0</v>
      </c>
      <c r="BH165" s="156">
        <f>IF(N165="sníž. přenesená",J165,0)</f>
        <v>0</v>
      </c>
      <c r="BI165" s="156">
        <f>IF(N165="nulová",J165,0)</f>
        <v>0</v>
      </c>
      <c r="BJ165" s="18" t="s">
        <v>87</v>
      </c>
      <c r="BK165" s="156">
        <f>ROUND(I165*H165,2)</f>
        <v>0</v>
      </c>
      <c r="BL165" s="18" t="s">
        <v>141</v>
      </c>
      <c r="BM165" s="155" t="s">
        <v>566</v>
      </c>
    </row>
    <row r="166" spans="1:65" s="2" customFormat="1" ht="19.5">
      <c r="A166" s="31"/>
      <c r="B166" s="32"/>
      <c r="C166" s="31"/>
      <c r="D166" s="157" t="s">
        <v>143</v>
      </c>
      <c r="E166" s="31"/>
      <c r="F166" s="158" t="s">
        <v>500</v>
      </c>
      <c r="G166" s="31"/>
      <c r="H166" s="31"/>
      <c r="I166" s="31"/>
      <c r="J166" s="31"/>
      <c r="K166" s="31"/>
      <c r="L166" s="32"/>
      <c r="M166" s="159"/>
      <c r="N166" s="160"/>
      <c r="O166" s="57"/>
      <c r="P166" s="57"/>
      <c r="Q166" s="57"/>
      <c r="R166" s="57"/>
      <c r="S166" s="57"/>
      <c r="T166" s="58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T166" s="18" t="s">
        <v>143</v>
      </c>
      <c r="AU166" s="18" t="s">
        <v>89</v>
      </c>
    </row>
    <row r="167" spans="1:65" s="14" customFormat="1">
      <c r="B167" s="168"/>
      <c r="D167" s="157" t="s">
        <v>145</v>
      </c>
      <c r="E167" s="169" t="s">
        <v>1</v>
      </c>
      <c r="F167" s="170" t="s">
        <v>528</v>
      </c>
      <c r="H167" s="169" t="s">
        <v>1</v>
      </c>
      <c r="L167" s="168"/>
      <c r="M167" s="171"/>
      <c r="N167" s="172"/>
      <c r="O167" s="172"/>
      <c r="P167" s="172"/>
      <c r="Q167" s="172"/>
      <c r="R167" s="172"/>
      <c r="S167" s="172"/>
      <c r="T167" s="173"/>
      <c r="AT167" s="169" t="s">
        <v>145</v>
      </c>
      <c r="AU167" s="169" t="s">
        <v>89</v>
      </c>
      <c r="AV167" s="14" t="s">
        <v>87</v>
      </c>
      <c r="AW167" s="14" t="s">
        <v>36</v>
      </c>
      <c r="AX167" s="14" t="s">
        <v>79</v>
      </c>
      <c r="AY167" s="169" t="s">
        <v>135</v>
      </c>
    </row>
    <row r="168" spans="1:65" s="13" customFormat="1" ht="22.5">
      <c r="B168" s="161"/>
      <c r="D168" s="157" t="s">
        <v>145</v>
      </c>
      <c r="E168" s="162" t="s">
        <v>1</v>
      </c>
      <c r="F168" s="163" t="s">
        <v>567</v>
      </c>
      <c r="H168" s="164">
        <v>123</v>
      </c>
      <c r="L168" s="161"/>
      <c r="M168" s="165"/>
      <c r="N168" s="166"/>
      <c r="O168" s="166"/>
      <c r="P168" s="166"/>
      <c r="Q168" s="166"/>
      <c r="R168" s="166"/>
      <c r="S168" s="166"/>
      <c r="T168" s="167"/>
      <c r="AT168" s="162" t="s">
        <v>145</v>
      </c>
      <c r="AU168" s="162" t="s">
        <v>89</v>
      </c>
      <c r="AV168" s="13" t="s">
        <v>89</v>
      </c>
      <c r="AW168" s="13" t="s">
        <v>36</v>
      </c>
      <c r="AX168" s="13" t="s">
        <v>87</v>
      </c>
      <c r="AY168" s="162" t="s">
        <v>135</v>
      </c>
    </row>
    <row r="169" spans="1:65" s="2" customFormat="1" ht="16.5" customHeight="1">
      <c r="A169" s="31"/>
      <c r="B169" s="143"/>
      <c r="C169" s="188" t="s">
        <v>220</v>
      </c>
      <c r="D169" s="188" t="s">
        <v>209</v>
      </c>
      <c r="E169" s="189" t="s">
        <v>568</v>
      </c>
      <c r="F169" s="190" t="s">
        <v>569</v>
      </c>
      <c r="G169" s="191" t="s">
        <v>223</v>
      </c>
      <c r="H169" s="192">
        <v>127.92</v>
      </c>
      <c r="I169" s="193">
        <v>0</v>
      </c>
      <c r="J169" s="193">
        <f>ROUND(I169*H169,2)</f>
        <v>0</v>
      </c>
      <c r="K169" s="194"/>
      <c r="L169" s="195"/>
      <c r="M169" s="196" t="s">
        <v>1</v>
      </c>
      <c r="N169" s="197" t="s">
        <v>44</v>
      </c>
      <c r="O169" s="153">
        <v>0</v>
      </c>
      <c r="P169" s="153">
        <f>O169*H169</f>
        <v>0</v>
      </c>
      <c r="Q169" s="153">
        <v>2.4E-2</v>
      </c>
      <c r="R169" s="153">
        <f>Q169*H169</f>
        <v>3.0700799999999999</v>
      </c>
      <c r="S169" s="153">
        <v>0</v>
      </c>
      <c r="T169" s="154">
        <f>S169*H169</f>
        <v>0</v>
      </c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155" t="s">
        <v>193</v>
      </c>
      <c r="AT169" s="155" t="s">
        <v>209</v>
      </c>
      <c r="AU169" s="155" t="s">
        <v>89</v>
      </c>
      <c r="AY169" s="18" t="s">
        <v>135</v>
      </c>
      <c r="BE169" s="156">
        <f>IF(N169="základní",J169,0)</f>
        <v>0</v>
      </c>
      <c r="BF169" s="156">
        <f>IF(N169="snížená",J169,0)</f>
        <v>0</v>
      </c>
      <c r="BG169" s="156">
        <f>IF(N169="zákl. přenesená",J169,0)</f>
        <v>0</v>
      </c>
      <c r="BH169" s="156">
        <f>IF(N169="sníž. přenesená",J169,0)</f>
        <v>0</v>
      </c>
      <c r="BI169" s="156">
        <f>IF(N169="nulová",J169,0)</f>
        <v>0</v>
      </c>
      <c r="BJ169" s="18" t="s">
        <v>87</v>
      </c>
      <c r="BK169" s="156">
        <f>ROUND(I169*H169,2)</f>
        <v>0</v>
      </c>
      <c r="BL169" s="18" t="s">
        <v>141</v>
      </c>
      <c r="BM169" s="155" t="s">
        <v>570</v>
      </c>
    </row>
    <row r="170" spans="1:65" s="2" customFormat="1">
      <c r="A170" s="31"/>
      <c r="B170" s="32"/>
      <c r="C170" s="31"/>
      <c r="D170" s="157" t="s">
        <v>143</v>
      </c>
      <c r="E170" s="31"/>
      <c r="F170" s="158" t="s">
        <v>569</v>
      </c>
      <c r="G170" s="31"/>
      <c r="H170" s="31"/>
      <c r="I170" s="31"/>
      <c r="J170" s="31"/>
      <c r="K170" s="31"/>
      <c r="L170" s="32"/>
      <c r="M170" s="159"/>
      <c r="N170" s="160"/>
      <c r="O170" s="57"/>
      <c r="P170" s="57"/>
      <c r="Q170" s="57"/>
      <c r="R170" s="57"/>
      <c r="S170" s="57"/>
      <c r="T170" s="58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T170" s="18" t="s">
        <v>143</v>
      </c>
      <c r="AU170" s="18" t="s">
        <v>89</v>
      </c>
    </row>
    <row r="171" spans="1:65" s="13" customFormat="1">
      <c r="B171" s="161"/>
      <c r="D171" s="157" t="s">
        <v>145</v>
      </c>
      <c r="E171" s="162" t="s">
        <v>1</v>
      </c>
      <c r="F171" s="163" t="s">
        <v>571</v>
      </c>
      <c r="H171" s="164">
        <v>127.92</v>
      </c>
      <c r="L171" s="161"/>
      <c r="M171" s="165"/>
      <c r="N171" s="166"/>
      <c r="O171" s="166"/>
      <c r="P171" s="166"/>
      <c r="Q171" s="166"/>
      <c r="R171" s="166"/>
      <c r="S171" s="166"/>
      <c r="T171" s="167"/>
      <c r="AT171" s="162" t="s">
        <v>145</v>
      </c>
      <c r="AU171" s="162" t="s">
        <v>89</v>
      </c>
      <c r="AV171" s="13" t="s">
        <v>89</v>
      </c>
      <c r="AW171" s="13" t="s">
        <v>36</v>
      </c>
      <c r="AX171" s="13" t="s">
        <v>87</v>
      </c>
      <c r="AY171" s="162" t="s">
        <v>135</v>
      </c>
    </row>
    <row r="172" spans="1:65" s="2" customFormat="1" ht="21.75" customHeight="1">
      <c r="A172" s="31"/>
      <c r="B172" s="143"/>
      <c r="C172" s="144" t="s">
        <v>227</v>
      </c>
      <c r="D172" s="144" t="s">
        <v>137</v>
      </c>
      <c r="E172" s="145" t="s">
        <v>572</v>
      </c>
      <c r="F172" s="146" t="s">
        <v>573</v>
      </c>
      <c r="G172" s="147" t="s">
        <v>140</v>
      </c>
      <c r="H172" s="148">
        <v>3.69</v>
      </c>
      <c r="I172" s="149">
        <v>0</v>
      </c>
      <c r="J172" s="149">
        <f>ROUND(I172*H172,2)</f>
        <v>0</v>
      </c>
      <c r="K172" s="150"/>
      <c r="L172" s="32"/>
      <c r="M172" s="151" t="s">
        <v>1</v>
      </c>
      <c r="N172" s="152" t="s">
        <v>44</v>
      </c>
      <c r="O172" s="153">
        <v>0</v>
      </c>
      <c r="P172" s="153">
        <f>O172*H172</f>
        <v>0</v>
      </c>
      <c r="Q172" s="153">
        <v>2.2563399999999998</v>
      </c>
      <c r="R172" s="153">
        <f>Q172*H172</f>
        <v>8.3258945999999998</v>
      </c>
      <c r="S172" s="153">
        <v>0</v>
      </c>
      <c r="T172" s="154">
        <f>S172*H172</f>
        <v>0</v>
      </c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R172" s="155" t="s">
        <v>141</v>
      </c>
      <c r="AT172" s="155" t="s">
        <v>137</v>
      </c>
      <c r="AU172" s="155" t="s">
        <v>89</v>
      </c>
      <c r="AY172" s="18" t="s">
        <v>135</v>
      </c>
      <c r="BE172" s="156">
        <f>IF(N172="základní",J172,0)</f>
        <v>0</v>
      </c>
      <c r="BF172" s="156">
        <f>IF(N172="snížená",J172,0)</f>
        <v>0</v>
      </c>
      <c r="BG172" s="156">
        <f>IF(N172="zákl. přenesená",J172,0)</f>
        <v>0</v>
      </c>
      <c r="BH172" s="156">
        <f>IF(N172="sníž. přenesená",J172,0)</f>
        <v>0</v>
      </c>
      <c r="BI172" s="156">
        <f>IF(N172="nulová",J172,0)</f>
        <v>0</v>
      </c>
      <c r="BJ172" s="18" t="s">
        <v>87</v>
      </c>
      <c r="BK172" s="156">
        <f>ROUND(I172*H172,2)</f>
        <v>0</v>
      </c>
      <c r="BL172" s="18" t="s">
        <v>141</v>
      </c>
      <c r="BM172" s="155" t="s">
        <v>574</v>
      </c>
    </row>
    <row r="173" spans="1:65" s="2" customFormat="1" ht="19.5">
      <c r="A173" s="31"/>
      <c r="B173" s="32"/>
      <c r="C173" s="31"/>
      <c r="D173" s="157" t="s">
        <v>143</v>
      </c>
      <c r="E173" s="31"/>
      <c r="F173" s="158" t="s">
        <v>573</v>
      </c>
      <c r="G173" s="31"/>
      <c r="H173" s="31"/>
      <c r="I173" s="31"/>
      <c r="J173" s="31"/>
      <c r="K173" s="31"/>
      <c r="L173" s="32"/>
      <c r="M173" s="159"/>
      <c r="N173" s="160"/>
      <c r="O173" s="57"/>
      <c r="P173" s="57"/>
      <c r="Q173" s="57"/>
      <c r="R173" s="57"/>
      <c r="S173" s="57"/>
      <c r="T173" s="58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T173" s="18" t="s">
        <v>143</v>
      </c>
      <c r="AU173" s="18" t="s">
        <v>89</v>
      </c>
    </row>
    <row r="174" spans="1:65" s="13" customFormat="1">
      <c r="B174" s="161"/>
      <c r="D174" s="157" t="s">
        <v>145</v>
      </c>
      <c r="E174" s="162" t="s">
        <v>1</v>
      </c>
      <c r="F174" s="163" t="s">
        <v>575</v>
      </c>
      <c r="H174" s="164">
        <v>3.69</v>
      </c>
      <c r="L174" s="161"/>
      <c r="M174" s="165"/>
      <c r="N174" s="166"/>
      <c r="O174" s="166"/>
      <c r="P174" s="166"/>
      <c r="Q174" s="166"/>
      <c r="R174" s="166"/>
      <c r="S174" s="166"/>
      <c r="T174" s="167"/>
      <c r="AT174" s="162" t="s">
        <v>145</v>
      </c>
      <c r="AU174" s="162" t="s">
        <v>89</v>
      </c>
      <c r="AV174" s="13" t="s">
        <v>89</v>
      </c>
      <c r="AW174" s="13" t="s">
        <v>36</v>
      </c>
      <c r="AX174" s="13" t="s">
        <v>87</v>
      </c>
      <c r="AY174" s="162" t="s">
        <v>135</v>
      </c>
    </row>
    <row r="175" spans="1:65" s="12" customFormat="1" ht="22.9" customHeight="1">
      <c r="B175" s="131"/>
      <c r="D175" s="132" t="s">
        <v>78</v>
      </c>
      <c r="E175" s="141" t="s">
        <v>293</v>
      </c>
      <c r="F175" s="141" t="s">
        <v>294</v>
      </c>
      <c r="J175" s="142">
        <f>BK175</f>
        <v>0</v>
      </c>
      <c r="L175" s="131"/>
      <c r="M175" s="135"/>
      <c r="N175" s="136"/>
      <c r="O175" s="136"/>
      <c r="P175" s="137">
        <f>SUM(P176:P177)</f>
        <v>20.511005000000001</v>
      </c>
      <c r="Q175" s="136"/>
      <c r="R175" s="137">
        <f>SUM(R176:R177)</f>
        <v>0</v>
      </c>
      <c r="S175" s="136"/>
      <c r="T175" s="138">
        <f>SUM(T176:T177)</f>
        <v>0</v>
      </c>
      <c r="AR175" s="132" t="s">
        <v>87</v>
      </c>
      <c r="AT175" s="139" t="s">
        <v>78</v>
      </c>
      <c r="AU175" s="139" t="s">
        <v>87</v>
      </c>
      <c r="AY175" s="132" t="s">
        <v>135</v>
      </c>
      <c r="BK175" s="140">
        <f>SUM(BK176:BK177)</f>
        <v>0</v>
      </c>
    </row>
    <row r="176" spans="1:65" s="2" customFormat="1" ht="21.75" customHeight="1">
      <c r="A176" s="31"/>
      <c r="B176" s="143"/>
      <c r="C176" s="144" t="s">
        <v>232</v>
      </c>
      <c r="D176" s="144" t="s">
        <v>137</v>
      </c>
      <c r="E176" s="145" t="s">
        <v>576</v>
      </c>
      <c r="F176" s="146" t="s">
        <v>577</v>
      </c>
      <c r="G176" s="147" t="s">
        <v>183</v>
      </c>
      <c r="H176" s="148">
        <v>51.664999999999999</v>
      </c>
      <c r="I176" s="149">
        <v>0</v>
      </c>
      <c r="J176" s="149">
        <f>ROUND(I176*H176,2)</f>
        <v>0</v>
      </c>
      <c r="K176" s="150"/>
      <c r="L176" s="32"/>
      <c r="M176" s="151" t="s">
        <v>1</v>
      </c>
      <c r="N176" s="152" t="s">
        <v>44</v>
      </c>
      <c r="O176" s="153">
        <v>0.39700000000000002</v>
      </c>
      <c r="P176" s="153">
        <f>O176*H176</f>
        <v>20.511005000000001</v>
      </c>
      <c r="Q176" s="153">
        <v>0</v>
      </c>
      <c r="R176" s="153">
        <f>Q176*H176</f>
        <v>0</v>
      </c>
      <c r="S176" s="153">
        <v>0</v>
      </c>
      <c r="T176" s="154">
        <f>S176*H176</f>
        <v>0</v>
      </c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R176" s="155" t="s">
        <v>141</v>
      </c>
      <c r="AT176" s="155" t="s">
        <v>137</v>
      </c>
      <c r="AU176" s="155" t="s">
        <v>89</v>
      </c>
      <c r="AY176" s="18" t="s">
        <v>135</v>
      </c>
      <c r="BE176" s="156">
        <f>IF(N176="základní",J176,0)</f>
        <v>0</v>
      </c>
      <c r="BF176" s="156">
        <f>IF(N176="snížená",J176,0)</f>
        <v>0</v>
      </c>
      <c r="BG176" s="156">
        <f>IF(N176="zákl. přenesená",J176,0)</f>
        <v>0</v>
      </c>
      <c r="BH176" s="156">
        <f>IF(N176="sníž. přenesená",J176,0)</f>
        <v>0</v>
      </c>
      <c r="BI176" s="156">
        <f>IF(N176="nulová",J176,0)</f>
        <v>0</v>
      </c>
      <c r="BJ176" s="18" t="s">
        <v>87</v>
      </c>
      <c r="BK176" s="156">
        <f>ROUND(I176*H176,2)</f>
        <v>0</v>
      </c>
      <c r="BL176" s="18" t="s">
        <v>141</v>
      </c>
      <c r="BM176" s="155" t="s">
        <v>578</v>
      </c>
    </row>
    <row r="177" spans="1:47" s="2" customFormat="1" ht="19.5">
      <c r="A177" s="31"/>
      <c r="B177" s="32"/>
      <c r="C177" s="31"/>
      <c r="D177" s="157" t="s">
        <v>143</v>
      </c>
      <c r="E177" s="31"/>
      <c r="F177" s="158" t="s">
        <v>579</v>
      </c>
      <c r="G177" s="31"/>
      <c r="H177" s="31"/>
      <c r="I177" s="31"/>
      <c r="J177" s="31"/>
      <c r="K177" s="31"/>
      <c r="L177" s="32"/>
      <c r="M177" s="198"/>
      <c r="N177" s="199"/>
      <c r="O177" s="200"/>
      <c r="P177" s="200"/>
      <c r="Q177" s="200"/>
      <c r="R177" s="200"/>
      <c r="S177" s="200"/>
      <c r="T177" s="20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T177" s="18" t="s">
        <v>143</v>
      </c>
      <c r="AU177" s="18" t="s">
        <v>89</v>
      </c>
    </row>
    <row r="178" spans="1:47" s="2" customFormat="1" ht="6.95" customHeight="1">
      <c r="A178" s="31"/>
      <c r="B178" s="46"/>
      <c r="C178" s="47"/>
      <c r="D178" s="47"/>
      <c r="E178" s="47"/>
      <c r="F178" s="47"/>
      <c r="G178" s="47"/>
      <c r="H178" s="47"/>
      <c r="I178" s="47"/>
      <c r="J178" s="47"/>
      <c r="K178" s="47"/>
      <c r="L178" s="32"/>
      <c r="M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</row>
  </sheetData>
  <autoFilter ref="C119:K177" xr:uid="{00000000-0009-0000-0000-000004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1BE9E-4F93-4AFB-9FDE-D459F5815A9D}">
  <dimension ref="A1"/>
  <sheetViews>
    <sheetView workbookViewId="0"/>
  </sheetViews>
  <sheetFormatPr defaultRowHeight="11.25"/>
  <sheetData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M202"/>
  <sheetViews>
    <sheetView showGridLines="0" topLeftCell="A10" workbookViewId="0">
      <selection activeCell="V32" sqref="V32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2"/>
    </row>
    <row r="2" spans="1:46" s="1" customFormat="1" ht="36.950000000000003" customHeight="1">
      <c r="L2" s="231" t="s">
        <v>5</v>
      </c>
      <c r="M2" s="225"/>
      <c r="N2" s="225"/>
      <c r="O2" s="225"/>
      <c r="P2" s="225"/>
      <c r="Q2" s="225"/>
      <c r="R2" s="225"/>
      <c r="S2" s="225"/>
      <c r="T2" s="225"/>
      <c r="U2" s="225"/>
      <c r="V2" s="225"/>
      <c r="AT2" s="18" t="s">
        <v>101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89</v>
      </c>
    </row>
    <row r="4" spans="1:46" s="1" customFormat="1" ht="24.95" customHeight="1">
      <c r="B4" s="21"/>
      <c r="D4" s="22" t="s">
        <v>105</v>
      </c>
      <c r="L4" s="21"/>
      <c r="M4" s="93" t="s">
        <v>10</v>
      </c>
      <c r="AT4" s="18" t="s">
        <v>3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7" t="s">
        <v>14</v>
      </c>
      <c r="L6" s="21"/>
    </row>
    <row r="7" spans="1:46" s="1" customFormat="1" ht="16.5" customHeight="1">
      <c r="B7" s="21"/>
      <c r="E7" s="237" t="str">
        <f>'Rekapitulace stavby'!K6</f>
        <v>Hala pro tenisový kurt na p.č. 1819/510</v>
      </c>
      <c r="F7" s="238"/>
      <c r="G7" s="238"/>
      <c r="H7" s="238"/>
      <c r="L7" s="21"/>
    </row>
    <row r="8" spans="1:46" s="2" customFormat="1" ht="12" customHeight="1">
      <c r="A8" s="31"/>
      <c r="B8" s="32"/>
      <c r="C8" s="31"/>
      <c r="D8" s="27" t="s">
        <v>106</v>
      </c>
      <c r="E8" s="31"/>
      <c r="F8" s="31"/>
      <c r="G8" s="31"/>
      <c r="H8" s="31"/>
      <c r="I8" s="31"/>
      <c r="J8" s="31"/>
      <c r="K8" s="31"/>
      <c r="L8" s="4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2"/>
      <c r="C9" s="31"/>
      <c r="D9" s="31"/>
      <c r="E9" s="202" t="s">
        <v>580</v>
      </c>
      <c r="F9" s="236"/>
      <c r="G9" s="236"/>
      <c r="H9" s="236"/>
      <c r="I9" s="31"/>
      <c r="J9" s="31"/>
      <c r="K9" s="31"/>
      <c r="L9" s="4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>
      <c r="A10" s="31"/>
      <c r="B10" s="32"/>
      <c r="C10" s="31"/>
      <c r="D10" s="31"/>
      <c r="E10" s="31"/>
      <c r="F10" s="31"/>
      <c r="G10" s="31"/>
      <c r="H10" s="31"/>
      <c r="I10" s="31"/>
      <c r="J10" s="31"/>
      <c r="K10" s="31"/>
      <c r="L10" s="4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2"/>
      <c r="C11" s="31"/>
      <c r="D11" s="27" t="s">
        <v>16</v>
      </c>
      <c r="E11" s="31"/>
      <c r="F11" s="25" t="s">
        <v>1</v>
      </c>
      <c r="G11" s="31"/>
      <c r="H11" s="31"/>
      <c r="I11" s="27" t="s">
        <v>18</v>
      </c>
      <c r="J11" s="25" t="s">
        <v>1</v>
      </c>
      <c r="K11" s="31"/>
      <c r="L11" s="4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2"/>
      <c r="C12" s="31"/>
      <c r="D12" s="27" t="s">
        <v>20</v>
      </c>
      <c r="E12" s="31"/>
      <c r="F12" s="25" t="s">
        <v>21</v>
      </c>
      <c r="G12" s="31"/>
      <c r="H12" s="31"/>
      <c r="I12" s="27" t="s">
        <v>22</v>
      </c>
      <c r="J12" s="54"/>
      <c r="K12" s="31"/>
      <c r="L12" s="4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2"/>
      <c r="C13" s="31"/>
      <c r="D13" s="31"/>
      <c r="E13" s="31"/>
      <c r="F13" s="31"/>
      <c r="G13" s="31"/>
      <c r="H13" s="31"/>
      <c r="I13" s="31"/>
      <c r="J13" s="31"/>
      <c r="K13" s="31"/>
      <c r="L13" s="4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2"/>
      <c r="C14" s="31"/>
      <c r="D14" s="27" t="s">
        <v>27</v>
      </c>
      <c r="E14" s="31"/>
      <c r="F14" s="31"/>
      <c r="G14" s="31"/>
      <c r="H14" s="31"/>
      <c r="I14" s="27" t="s">
        <v>28</v>
      </c>
      <c r="J14" s="25" t="s">
        <v>29</v>
      </c>
      <c r="K14" s="31"/>
      <c r="L14" s="4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2"/>
      <c r="C15" s="31"/>
      <c r="D15" s="31"/>
      <c r="E15" s="25" t="s">
        <v>30</v>
      </c>
      <c r="F15" s="31"/>
      <c r="G15" s="31"/>
      <c r="H15" s="31"/>
      <c r="I15" s="27" t="s">
        <v>31</v>
      </c>
      <c r="J15" s="25" t="s">
        <v>1</v>
      </c>
      <c r="K15" s="31"/>
      <c r="L15" s="4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4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2"/>
      <c r="C17" s="31"/>
      <c r="D17" s="27" t="s">
        <v>32</v>
      </c>
      <c r="E17" s="31"/>
      <c r="F17" s="31"/>
      <c r="G17" s="31"/>
      <c r="H17" s="31"/>
      <c r="I17" s="27" t="s">
        <v>28</v>
      </c>
      <c r="J17" s="25" t="str">
        <f>'Rekapitulace stavby'!AN13</f>
        <v/>
      </c>
      <c r="K17" s="31"/>
      <c r="L17" s="4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2"/>
      <c r="C18" s="31"/>
      <c r="D18" s="31"/>
      <c r="E18" s="224" t="str">
        <f>'Rekapitulace stavby'!E14</f>
        <v xml:space="preserve"> </v>
      </c>
      <c r="F18" s="224"/>
      <c r="G18" s="224"/>
      <c r="H18" s="224"/>
      <c r="I18" s="27" t="s">
        <v>31</v>
      </c>
      <c r="J18" s="25" t="str">
        <f>'Rekapitulace stavby'!AN14</f>
        <v/>
      </c>
      <c r="K18" s="31"/>
      <c r="L18" s="4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2"/>
      <c r="C19" s="31"/>
      <c r="D19" s="31"/>
      <c r="E19" s="31"/>
      <c r="F19" s="31"/>
      <c r="G19" s="31"/>
      <c r="H19" s="31"/>
      <c r="I19" s="31"/>
      <c r="J19" s="31"/>
      <c r="K19" s="31"/>
      <c r="L19" s="4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2"/>
      <c r="C20" s="31"/>
      <c r="D20" s="27" t="s">
        <v>34</v>
      </c>
      <c r="E20" s="31"/>
      <c r="F20" s="31"/>
      <c r="G20" s="31"/>
      <c r="H20" s="31"/>
      <c r="I20" s="27" t="s">
        <v>28</v>
      </c>
      <c r="J20" s="25" t="s">
        <v>1</v>
      </c>
      <c r="K20" s="31"/>
      <c r="L20" s="4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2"/>
      <c r="C21" s="31"/>
      <c r="D21" s="31"/>
      <c r="E21" s="25" t="s">
        <v>35</v>
      </c>
      <c r="F21" s="31"/>
      <c r="G21" s="31"/>
      <c r="H21" s="31"/>
      <c r="I21" s="27" t="s">
        <v>31</v>
      </c>
      <c r="J21" s="25" t="s">
        <v>1</v>
      </c>
      <c r="K21" s="31"/>
      <c r="L21" s="4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2"/>
      <c r="C22" s="31"/>
      <c r="D22" s="31"/>
      <c r="E22" s="31"/>
      <c r="F22" s="31"/>
      <c r="G22" s="31"/>
      <c r="H22" s="31"/>
      <c r="I22" s="31"/>
      <c r="J22" s="31"/>
      <c r="K22" s="31"/>
      <c r="L22" s="4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2"/>
      <c r="C23" s="31"/>
      <c r="D23" s="27" t="s">
        <v>37</v>
      </c>
      <c r="E23" s="31"/>
      <c r="F23" s="31"/>
      <c r="G23" s="31"/>
      <c r="H23" s="31"/>
      <c r="I23" s="27" t="s">
        <v>28</v>
      </c>
      <c r="J23" s="25" t="str">
        <f>IF('Rekapitulace stavby'!AN19="","",'Rekapitulace stavby'!AN19)</f>
        <v/>
      </c>
      <c r="K23" s="31"/>
      <c r="L23" s="4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2"/>
      <c r="C24" s="31"/>
      <c r="D24" s="31"/>
      <c r="E24" s="25" t="str">
        <f>IF('Rekapitulace stavby'!E20="","",'Rekapitulace stavby'!E20)</f>
        <v xml:space="preserve"> </v>
      </c>
      <c r="F24" s="31"/>
      <c r="G24" s="31"/>
      <c r="H24" s="31"/>
      <c r="I24" s="27" t="s">
        <v>31</v>
      </c>
      <c r="J24" s="25" t="str">
        <f>IF('Rekapitulace stavby'!AN20="","",'Rekapitulace stavby'!AN20)</f>
        <v/>
      </c>
      <c r="K24" s="31"/>
      <c r="L24" s="4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2"/>
      <c r="C25" s="31"/>
      <c r="D25" s="31"/>
      <c r="E25" s="31"/>
      <c r="F25" s="31"/>
      <c r="G25" s="31"/>
      <c r="H25" s="31"/>
      <c r="I25" s="31"/>
      <c r="J25" s="31"/>
      <c r="K25" s="31"/>
      <c r="L25" s="4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2"/>
      <c r="C26" s="31"/>
      <c r="D26" s="27" t="s">
        <v>38</v>
      </c>
      <c r="E26" s="31"/>
      <c r="F26" s="31"/>
      <c r="G26" s="31"/>
      <c r="H26" s="31"/>
      <c r="I26" s="31"/>
      <c r="J26" s="31"/>
      <c r="K26" s="31"/>
      <c r="L26" s="4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94"/>
      <c r="B27" s="95"/>
      <c r="C27" s="94"/>
      <c r="D27" s="94"/>
      <c r="E27" s="227" t="s">
        <v>1</v>
      </c>
      <c r="F27" s="227"/>
      <c r="G27" s="227"/>
      <c r="H27" s="227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4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2"/>
      <c r="C29" s="31"/>
      <c r="D29" s="65"/>
      <c r="E29" s="65"/>
      <c r="F29" s="65"/>
      <c r="G29" s="65"/>
      <c r="H29" s="65"/>
      <c r="I29" s="65"/>
      <c r="J29" s="65"/>
      <c r="K29" s="65"/>
      <c r="L29" s="4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2"/>
      <c r="C30" s="31"/>
      <c r="D30" s="97" t="s">
        <v>39</v>
      </c>
      <c r="E30" s="31"/>
      <c r="F30" s="31"/>
      <c r="G30" s="31"/>
      <c r="H30" s="31"/>
      <c r="I30" s="31"/>
      <c r="J30" s="70">
        <v>0</v>
      </c>
      <c r="K30" s="31"/>
      <c r="L30" s="4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>
      <c r="A31" s="31"/>
      <c r="B31" s="32"/>
      <c r="C31" s="31"/>
      <c r="D31" s="65"/>
      <c r="E31" s="65"/>
      <c r="F31" s="65"/>
      <c r="G31" s="65"/>
      <c r="H31" s="65"/>
      <c r="I31" s="65"/>
      <c r="J31" s="65"/>
      <c r="K31" s="65"/>
      <c r="L31" s="4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2"/>
      <c r="C32" s="31"/>
      <c r="D32" s="31"/>
      <c r="E32" s="31"/>
      <c r="F32" s="35" t="s">
        <v>41</v>
      </c>
      <c r="G32" s="31"/>
      <c r="H32" s="31"/>
      <c r="I32" s="35" t="s">
        <v>40</v>
      </c>
      <c r="J32" s="35" t="s">
        <v>42</v>
      </c>
      <c r="K32" s="31"/>
      <c r="L32" s="4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customHeight="1">
      <c r="A33" s="31"/>
      <c r="B33" s="32"/>
      <c r="C33" s="31"/>
      <c r="D33" s="98" t="s">
        <v>43</v>
      </c>
      <c r="E33" s="27" t="s">
        <v>44</v>
      </c>
      <c r="F33" s="99">
        <v>0</v>
      </c>
      <c r="G33" s="31"/>
      <c r="H33" s="31"/>
      <c r="I33" s="100">
        <v>0.21</v>
      </c>
      <c r="J33" s="99">
        <v>0</v>
      </c>
      <c r="K33" s="31"/>
      <c r="L33" s="4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2"/>
      <c r="C34" s="31"/>
      <c r="D34" s="31"/>
      <c r="E34" s="27" t="s">
        <v>45</v>
      </c>
      <c r="F34" s="99">
        <f>ROUND((SUM(BF122:BF201)),  2)</f>
        <v>0</v>
      </c>
      <c r="G34" s="31"/>
      <c r="H34" s="31"/>
      <c r="I34" s="100">
        <v>0.15</v>
      </c>
      <c r="J34" s="99">
        <f>ROUND(((SUM(BF122:BF201))*I34),  2)</f>
        <v>0</v>
      </c>
      <c r="K34" s="31"/>
      <c r="L34" s="4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2"/>
      <c r="C35" s="31"/>
      <c r="D35" s="31"/>
      <c r="E35" s="27" t="s">
        <v>46</v>
      </c>
      <c r="F35" s="99">
        <f>ROUND((SUM(BG122:BG201)),  2)</f>
        <v>0</v>
      </c>
      <c r="G35" s="31"/>
      <c r="H35" s="31"/>
      <c r="I35" s="100">
        <v>0.21</v>
      </c>
      <c r="J35" s="99">
        <f>0</f>
        <v>0</v>
      </c>
      <c r="K35" s="31"/>
      <c r="L35" s="4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2"/>
      <c r="C36" s="31"/>
      <c r="D36" s="31"/>
      <c r="E36" s="27" t="s">
        <v>47</v>
      </c>
      <c r="F36" s="99">
        <f>ROUND((SUM(BH122:BH201)),  2)</f>
        <v>0</v>
      </c>
      <c r="G36" s="31"/>
      <c r="H36" s="31"/>
      <c r="I36" s="100">
        <v>0.15</v>
      </c>
      <c r="J36" s="99">
        <f>0</f>
        <v>0</v>
      </c>
      <c r="K36" s="31"/>
      <c r="L36" s="4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2"/>
      <c r="C37" s="31"/>
      <c r="D37" s="31"/>
      <c r="E37" s="27" t="s">
        <v>48</v>
      </c>
      <c r="F37" s="99">
        <f>ROUND((SUM(BI122:BI201)),  2)</f>
        <v>0</v>
      </c>
      <c r="G37" s="31"/>
      <c r="H37" s="31"/>
      <c r="I37" s="100">
        <v>0</v>
      </c>
      <c r="J37" s="99">
        <f>0</f>
        <v>0</v>
      </c>
      <c r="K37" s="31"/>
      <c r="L37" s="4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customHeight="1">
      <c r="A38" s="31"/>
      <c r="B38" s="32"/>
      <c r="C38" s="31"/>
      <c r="D38" s="31"/>
      <c r="E38" s="31"/>
      <c r="F38" s="31"/>
      <c r="G38" s="31"/>
      <c r="H38" s="31"/>
      <c r="I38" s="31"/>
      <c r="J38" s="31"/>
      <c r="K38" s="31"/>
      <c r="L38" s="4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2"/>
      <c r="C39" s="101"/>
      <c r="D39" s="102" t="s">
        <v>49</v>
      </c>
      <c r="E39" s="59"/>
      <c r="F39" s="59"/>
      <c r="G39" s="103" t="s">
        <v>50</v>
      </c>
      <c r="H39" s="104" t="s">
        <v>51</v>
      </c>
      <c r="I39" s="59"/>
      <c r="J39" s="105">
        <f>SUM(J30:J37)</f>
        <v>0</v>
      </c>
      <c r="K39" s="106"/>
      <c r="L39" s="4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customHeight="1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4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customHeight="1">
      <c r="B41" s="21"/>
      <c r="L41" s="21"/>
    </row>
    <row r="42" spans="1:31" s="1" customFormat="1" ht="14.45" customHeight="1">
      <c r="B42" s="21"/>
      <c r="L42" s="21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1"/>
      <c r="D50" s="42" t="s">
        <v>52</v>
      </c>
      <c r="E50" s="43"/>
      <c r="F50" s="43"/>
      <c r="G50" s="42" t="s">
        <v>53</v>
      </c>
      <c r="H50" s="43"/>
      <c r="I50" s="43"/>
      <c r="J50" s="43"/>
      <c r="K50" s="43"/>
      <c r="L50" s="41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1"/>
      <c r="B61" s="32"/>
      <c r="C61" s="31"/>
      <c r="D61" s="44" t="s">
        <v>54</v>
      </c>
      <c r="E61" s="34"/>
      <c r="F61" s="107" t="s">
        <v>55</v>
      </c>
      <c r="G61" s="44" t="s">
        <v>54</v>
      </c>
      <c r="H61" s="34"/>
      <c r="I61" s="34"/>
      <c r="J61" s="108" t="s">
        <v>55</v>
      </c>
      <c r="K61" s="34"/>
      <c r="L61" s="4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1"/>
      <c r="B65" s="32"/>
      <c r="C65" s="31"/>
      <c r="D65" s="42" t="s">
        <v>56</v>
      </c>
      <c r="E65" s="45"/>
      <c r="F65" s="45"/>
      <c r="G65" s="42" t="s">
        <v>57</v>
      </c>
      <c r="H65" s="45"/>
      <c r="I65" s="45"/>
      <c r="J65" s="45"/>
      <c r="K65" s="45"/>
      <c r="L65" s="4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1"/>
      <c r="B76" s="32"/>
      <c r="C76" s="31"/>
      <c r="D76" s="44" t="s">
        <v>54</v>
      </c>
      <c r="E76" s="34"/>
      <c r="F76" s="107" t="s">
        <v>55</v>
      </c>
      <c r="G76" s="44" t="s">
        <v>54</v>
      </c>
      <c r="H76" s="34"/>
      <c r="I76" s="34"/>
      <c r="J76" s="108" t="s">
        <v>55</v>
      </c>
      <c r="K76" s="34"/>
      <c r="L76" s="4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22" t="s">
        <v>108</v>
      </c>
      <c r="D82" s="31"/>
      <c r="E82" s="31"/>
      <c r="F82" s="31"/>
      <c r="G82" s="31"/>
      <c r="H82" s="31"/>
      <c r="I82" s="31"/>
      <c r="J82" s="31"/>
      <c r="K82" s="31"/>
      <c r="L82" s="4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4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7" t="s">
        <v>14</v>
      </c>
      <c r="D84" s="31"/>
      <c r="E84" s="31"/>
      <c r="F84" s="31"/>
      <c r="G84" s="31"/>
      <c r="H84" s="31"/>
      <c r="I84" s="31"/>
      <c r="J84" s="31"/>
      <c r="K84" s="31"/>
      <c r="L84" s="4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>
      <c r="A85" s="31"/>
      <c r="B85" s="32"/>
      <c r="C85" s="31"/>
      <c r="D85" s="31"/>
      <c r="E85" s="237" t="str">
        <f>E7</f>
        <v>Hala pro tenisový kurt na p.č. 1819/510</v>
      </c>
      <c r="F85" s="238"/>
      <c r="G85" s="238"/>
      <c r="H85" s="238"/>
      <c r="I85" s="31"/>
      <c r="J85" s="31"/>
      <c r="K85" s="31"/>
      <c r="L85" s="4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7" t="s">
        <v>106</v>
      </c>
      <c r="D86" s="31"/>
      <c r="E86" s="31"/>
      <c r="F86" s="31"/>
      <c r="G86" s="31"/>
      <c r="H86" s="31"/>
      <c r="I86" s="31"/>
      <c r="J86" s="31"/>
      <c r="K86" s="31"/>
      <c r="L86" s="4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1"/>
      <c r="D87" s="31"/>
      <c r="E87" s="202" t="str">
        <f>E9</f>
        <v>SO 05 - Přípojky inženýrských sítí</v>
      </c>
      <c r="F87" s="236"/>
      <c r="G87" s="236"/>
      <c r="H87" s="236"/>
      <c r="I87" s="31"/>
      <c r="J87" s="31"/>
      <c r="K87" s="31"/>
      <c r="L87" s="4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4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7" t="s">
        <v>20</v>
      </c>
      <c r="D89" s="31"/>
      <c r="E89" s="31"/>
      <c r="F89" s="25" t="str">
        <f>F12</f>
        <v>Buštěhrad</v>
      </c>
      <c r="G89" s="31"/>
      <c r="H89" s="31"/>
      <c r="I89" s="27" t="s">
        <v>22</v>
      </c>
      <c r="J89" s="54" t="str">
        <f>IF(J12="","",J12)</f>
        <v/>
      </c>
      <c r="K89" s="31"/>
      <c r="L89" s="4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customHeight="1">
      <c r="A90" s="31"/>
      <c r="B90" s="32"/>
      <c r="C90" s="31"/>
      <c r="D90" s="31"/>
      <c r="E90" s="31"/>
      <c r="F90" s="31"/>
      <c r="G90" s="31"/>
      <c r="H90" s="31"/>
      <c r="I90" s="31"/>
      <c r="J90" s="31"/>
      <c r="K90" s="31"/>
      <c r="L90" s="4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25.7" customHeight="1">
      <c r="A91" s="31"/>
      <c r="B91" s="32"/>
      <c r="C91" s="27" t="s">
        <v>27</v>
      </c>
      <c r="D91" s="31"/>
      <c r="E91" s="31"/>
      <c r="F91" s="25" t="str">
        <f>E15</f>
        <v>Tenisový klub Tenisek Buštěhrad, z.s.</v>
      </c>
      <c r="G91" s="31"/>
      <c r="H91" s="31"/>
      <c r="I91" s="27" t="s">
        <v>34</v>
      </c>
      <c r="J91" s="29" t="str">
        <f>E21</f>
        <v>Ing. arch P. Pašek, Ing. arch J. Zelenka</v>
      </c>
      <c r="K91" s="31"/>
      <c r="L91" s="4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customHeight="1">
      <c r="A92" s="31"/>
      <c r="B92" s="32"/>
      <c r="C92" s="27" t="s">
        <v>32</v>
      </c>
      <c r="D92" s="31"/>
      <c r="E92" s="31"/>
      <c r="F92" s="25" t="str">
        <f>IF(E18="","",E18)</f>
        <v xml:space="preserve"> </v>
      </c>
      <c r="G92" s="31"/>
      <c r="H92" s="31"/>
      <c r="I92" s="27" t="s">
        <v>37</v>
      </c>
      <c r="J92" s="29" t="str">
        <f>E24</f>
        <v xml:space="preserve"> </v>
      </c>
      <c r="K92" s="31"/>
      <c r="L92" s="4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4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09" t="s">
        <v>109</v>
      </c>
      <c r="D94" s="101"/>
      <c r="E94" s="101"/>
      <c r="F94" s="101"/>
      <c r="G94" s="101"/>
      <c r="H94" s="101"/>
      <c r="I94" s="101"/>
      <c r="J94" s="110" t="s">
        <v>110</v>
      </c>
      <c r="K94" s="101"/>
      <c r="L94" s="4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1"/>
      <c r="D95" s="31"/>
      <c r="E95" s="31"/>
      <c r="F95" s="31"/>
      <c r="G95" s="31"/>
      <c r="H95" s="31"/>
      <c r="I95" s="31"/>
      <c r="J95" s="31"/>
      <c r="K95" s="31"/>
      <c r="L95" s="4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customHeight="1">
      <c r="A96" s="31"/>
      <c r="B96" s="32"/>
      <c r="C96" s="111" t="s">
        <v>111</v>
      </c>
      <c r="D96" s="31"/>
      <c r="E96" s="31"/>
      <c r="F96" s="31"/>
      <c r="G96" s="31"/>
      <c r="H96" s="31"/>
      <c r="I96" s="31"/>
      <c r="J96" s="70">
        <v>0</v>
      </c>
      <c r="K96" s="31"/>
      <c r="L96" s="4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8" t="s">
        <v>112</v>
      </c>
    </row>
    <row r="97" spans="1:31" s="9" customFormat="1" ht="24.95" customHeight="1">
      <c r="B97" s="112"/>
      <c r="D97" s="113" t="s">
        <v>113</v>
      </c>
      <c r="E97" s="114"/>
      <c r="F97" s="114"/>
      <c r="G97" s="114"/>
      <c r="H97" s="114"/>
      <c r="I97" s="114"/>
      <c r="J97" s="115">
        <v>0</v>
      </c>
      <c r="L97" s="112"/>
    </row>
    <row r="98" spans="1:31" s="10" customFormat="1" ht="19.899999999999999" customHeight="1">
      <c r="B98" s="116"/>
      <c r="D98" s="117" t="s">
        <v>581</v>
      </c>
      <c r="E98" s="118"/>
      <c r="F98" s="118"/>
      <c r="G98" s="118"/>
      <c r="H98" s="118"/>
      <c r="I98" s="118"/>
      <c r="J98" s="119">
        <v>0</v>
      </c>
      <c r="L98" s="116"/>
    </row>
    <row r="99" spans="1:31" s="10" customFormat="1" ht="19.899999999999999" customHeight="1">
      <c r="B99" s="116"/>
      <c r="D99" s="117" t="s">
        <v>117</v>
      </c>
      <c r="E99" s="118"/>
      <c r="F99" s="118"/>
      <c r="G99" s="118"/>
      <c r="H99" s="118"/>
      <c r="I99" s="118"/>
      <c r="J99" s="119">
        <v>0</v>
      </c>
      <c r="L99" s="116"/>
    </row>
    <row r="100" spans="1:31" s="9" customFormat="1" ht="24.95" customHeight="1">
      <c r="B100" s="112"/>
      <c r="D100" s="113" t="s">
        <v>582</v>
      </c>
      <c r="E100" s="114"/>
      <c r="F100" s="114"/>
      <c r="G100" s="114"/>
      <c r="H100" s="114"/>
      <c r="I100" s="114"/>
      <c r="J100" s="115">
        <v>0</v>
      </c>
      <c r="L100" s="112"/>
    </row>
    <row r="101" spans="1:31" s="10" customFormat="1" ht="19.899999999999999" customHeight="1">
      <c r="B101" s="116"/>
      <c r="D101" s="117" t="s">
        <v>583</v>
      </c>
      <c r="E101" s="118"/>
      <c r="F101" s="118"/>
      <c r="G101" s="118"/>
      <c r="H101" s="118"/>
      <c r="I101" s="118"/>
      <c r="J101" s="119">
        <v>0</v>
      </c>
      <c r="L101" s="116"/>
    </row>
    <row r="102" spans="1:31" s="10" customFormat="1" ht="19.899999999999999" customHeight="1">
      <c r="B102" s="116"/>
      <c r="D102" s="117" t="s">
        <v>584</v>
      </c>
      <c r="E102" s="118"/>
      <c r="F102" s="118"/>
      <c r="G102" s="118"/>
      <c r="H102" s="118"/>
      <c r="I102" s="118"/>
      <c r="J102" s="119">
        <v>0</v>
      </c>
      <c r="L102" s="116"/>
    </row>
    <row r="103" spans="1:31" s="2" customFormat="1" ht="21.75" customHeight="1">
      <c r="A103" s="31"/>
      <c r="B103" s="32"/>
      <c r="C103" s="31"/>
      <c r="D103" s="31"/>
      <c r="E103" s="31"/>
      <c r="F103" s="31"/>
      <c r="G103" s="31"/>
      <c r="H103" s="31"/>
      <c r="I103" s="31"/>
      <c r="J103" s="31"/>
      <c r="K103" s="31"/>
      <c r="L103" s="4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</row>
    <row r="104" spans="1:31" s="2" customFormat="1" ht="6.95" customHeight="1">
      <c r="A104" s="31"/>
      <c r="B104" s="46"/>
      <c r="C104" s="47"/>
      <c r="D104" s="47"/>
      <c r="E104" s="47"/>
      <c r="F104" s="47"/>
      <c r="G104" s="47"/>
      <c r="H104" s="47"/>
      <c r="I104" s="47"/>
      <c r="J104" s="47"/>
      <c r="K104" s="47"/>
      <c r="L104" s="4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</row>
    <row r="108" spans="1:31" s="2" customFormat="1" ht="6.95" customHeight="1">
      <c r="A108" s="31"/>
      <c r="B108" s="48"/>
      <c r="C108" s="49"/>
      <c r="D108" s="49"/>
      <c r="E108" s="49"/>
      <c r="F108" s="49"/>
      <c r="G108" s="49"/>
      <c r="H108" s="49"/>
      <c r="I108" s="49"/>
      <c r="J108" s="49"/>
      <c r="K108" s="49"/>
      <c r="L108" s="4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24.95" customHeight="1">
      <c r="A109" s="31"/>
      <c r="B109" s="32"/>
      <c r="C109" s="22" t="s">
        <v>120</v>
      </c>
      <c r="D109" s="31"/>
      <c r="E109" s="31"/>
      <c r="F109" s="31"/>
      <c r="G109" s="31"/>
      <c r="H109" s="31"/>
      <c r="I109" s="31"/>
      <c r="J109" s="31"/>
      <c r="K109" s="31"/>
      <c r="L109" s="4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6.95" customHeight="1">
      <c r="A110" s="31"/>
      <c r="B110" s="32"/>
      <c r="C110" s="31"/>
      <c r="D110" s="31"/>
      <c r="E110" s="31"/>
      <c r="F110" s="31"/>
      <c r="G110" s="31"/>
      <c r="H110" s="31"/>
      <c r="I110" s="31"/>
      <c r="J110" s="31"/>
      <c r="K110" s="31"/>
      <c r="L110" s="4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12" customHeight="1">
      <c r="A111" s="31"/>
      <c r="B111" s="32"/>
      <c r="C111" s="27" t="s">
        <v>14</v>
      </c>
      <c r="D111" s="31"/>
      <c r="E111" s="31"/>
      <c r="F111" s="31"/>
      <c r="G111" s="31"/>
      <c r="H111" s="31"/>
      <c r="I111" s="31"/>
      <c r="J111" s="31"/>
      <c r="K111" s="31"/>
      <c r="L111" s="4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16.5" customHeight="1">
      <c r="A112" s="31"/>
      <c r="B112" s="32"/>
      <c r="C112" s="31"/>
      <c r="D112" s="31"/>
      <c r="E112" s="237" t="str">
        <f>E7</f>
        <v>Hala pro tenisový kurt na p.č. 1819/510</v>
      </c>
      <c r="F112" s="238"/>
      <c r="G112" s="238"/>
      <c r="H112" s="238"/>
      <c r="I112" s="31"/>
      <c r="J112" s="31"/>
      <c r="K112" s="31"/>
      <c r="L112" s="4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12" customHeight="1">
      <c r="A113" s="31"/>
      <c r="B113" s="32"/>
      <c r="C113" s="27" t="s">
        <v>106</v>
      </c>
      <c r="D113" s="31"/>
      <c r="E113" s="31"/>
      <c r="F113" s="31"/>
      <c r="G113" s="31"/>
      <c r="H113" s="31"/>
      <c r="I113" s="31"/>
      <c r="J113" s="31"/>
      <c r="K113" s="31"/>
      <c r="L113" s="4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16.5" customHeight="1">
      <c r="A114" s="31"/>
      <c r="B114" s="32"/>
      <c r="C114" s="31"/>
      <c r="D114" s="31"/>
      <c r="E114" s="202" t="str">
        <f>E9</f>
        <v>SO 05 - Přípojky inženýrských sítí</v>
      </c>
      <c r="F114" s="236"/>
      <c r="G114" s="236"/>
      <c r="H114" s="236"/>
      <c r="I114" s="31"/>
      <c r="J114" s="31"/>
      <c r="K114" s="31"/>
      <c r="L114" s="4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6.95" customHeight="1">
      <c r="A115" s="31"/>
      <c r="B115" s="32"/>
      <c r="C115" s="31"/>
      <c r="D115" s="31"/>
      <c r="E115" s="31"/>
      <c r="F115" s="31"/>
      <c r="G115" s="31"/>
      <c r="H115" s="31"/>
      <c r="I115" s="31"/>
      <c r="J115" s="31"/>
      <c r="K115" s="31"/>
      <c r="L115" s="4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12" customHeight="1">
      <c r="A116" s="31"/>
      <c r="B116" s="32"/>
      <c r="C116" s="27" t="s">
        <v>20</v>
      </c>
      <c r="D116" s="31"/>
      <c r="E116" s="31"/>
      <c r="F116" s="25" t="str">
        <f>F12</f>
        <v>Buštěhrad</v>
      </c>
      <c r="G116" s="31"/>
      <c r="H116" s="31"/>
      <c r="I116" s="27" t="s">
        <v>22</v>
      </c>
      <c r="J116" s="54" t="str">
        <f>IF(J12="","",J12)</f>
        <v/>
      </c>
      <c r="K116" s="31"/>
      <c r="L116" s="4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6.95" customHeight="1">
      <c r="A117" s="31"/>
      <c r="B117" s="32"/>
      <c r="C117" s="31"/>
      <c r="D117" s="31"/>
      <c r="E117" s="31"/>
      <c r="F117" s="31"/>
      <c r="G117" s="31"/>
      <c r="H117" s="31"/>
      <c r="I117" s="31"/>
      <c r="J117" s="31"/>
      <c r="K117" s="31"/>
      <c r="L117" s="4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25.7" customHeight="1">
      <c r="A118" s="31"/>
      <c r="B118" s="32"/>
      <c r="C118" s="27" t="s">
        <v>27</v>
      </c>
      <c r="D118" s="31"/>
      <c r="E118" s="31"/>
      <c r="F118" s="25" t="str">
        <f>E15</f>
        <v>Tenisový klub Tenisek Buštěhrad, z.s.</v>
      </c>
      <c r="G118" s="31"/>
      <c r="H118" s="31"/>
      <c r="I118" s="27" t="s">
        <v>34</v>
      </c>
      <c r="J118" s="29" t="str">
        <f>E21</f>
        <v>Ing. arch P. Pašek, Ing. arch J. Zelenka</v>
      </c>
      <c r="K118" s="31"/>
      <c r="L118" s="4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2" customFormat="1" ht="15.2" customHeight="1">
      <c r="A119" s="31"/>
      <c r="B119" s="32"/>
      <c r="C119" s="27" t="s">
        <v>32</v>
      </c>
      <c r="D119" s="31"/>
      <c r="E119" s="31"/>
      <c r="F119" s="25" t="str">
        <f>IF(E18="","",E18)</f>
        <v xml:space="preserve"> </v>
      </c>
      <c r="G119" s="31"/>
      <c r="H119" s="31"/>
      <c r="I119" s="27" t="s">
        <v>37</v>
      </c>
      <c r="J119" s="29" t="str">
        <f>E24</f>
        <v xml:space="preserve"> </v>
      </c>
      <c r="K119" s="31"/>
      <c r="L119" s="4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5" s="2" customFormat="1" ht="10.35" customHeight="1">
      <c r="A120" s="31"/>
      <c r="B120" s="32"/>
      <c r="C120" s="31"/>
      <c r="D120" s="31"/>
      <c r="E120" s="31"/>
      <c r="F120" s="31"/>
      <c r="G120" s="31"/>
      <c r="H120" s="31"/>
      <c r="I120" s="31"/>
      <c r="J120" s="31"/>
      <c r="K120" s="31"/>
      <c r="L120" s="4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5" s="11" customFormat="1" ht="29.25" customHeight="1">
      <c r="A121" s="120"/>
      <c r="B121" s="121"/>
      <c r="C121" s="122" t="s">
        <v>121</v>
      </c>
      <c r="D121" s="123" t="s">
        <v>64</v>
      </c>
      <c r="E121" s="123" t="s">
        <v>60</v>
      </c>
      <c r="F121" s="123" t="s">
        <v>61</v>
      </c>
      <c r="G121" s="123" t="s">
        <v>122</v>
      </c>
      <c r="H121" s="123" t="s">
        <v>123</v>
      </c>
      <c r="I121" s="123" t="s">
        <v>124</v>
      </c>
      <c r="J121" s="124" t="s">
        <v>110</v>
      </c>
      <c r="K121" s="125" t="s">
        <v>125</v>
      </c>
      <c r="L121" s="126"/>
      <c r="M121" s="61" t="s">
        <v>1</v>
      </c>
      <c r="N121" s="62" t="s">
        <v>43</v>
      </c>
      <c r="O121" s="62" t="s">
        <v>126</v>
      </c>
      <c r="P121" s="62" t="s">
        <v>127</v>
      </c>
      <c r="Q121" s="62" t="s">
        <v>128</v>
      </c>
      <c r="R121" s="62" t="s">
        <v>129</v>
      </c>
      <c r="S121" s="62" t="s">
        <v>130</v>
      </c>
      <c r="T121" s="63" t="s">
        <v>131</v>
      </c>
      <c r="U121" s="120"/>
      <c r="V121" s="120"/>
      <c r="W121" s="120"/>
      <c r="X121" s="120"/>
      <c r="Y121" s="120"/>
      <c r="Z121" s="120"/>
      <c r="AA121" s="120"/>
      <c r="AB121" s="120"/>
      <c r="AC121" s="120"/>
      <c r="AD121" s="120"/>
      <c r="AE121" s="120"/>
    </row>
    <row r="122" spans="1:65" s="2" customFormat="1" ht="22.9" customHeight="1">
      <c r="A122" s="31"/>
      <c r="B122" s="32"/>
      <c r="C122" s="68" t="s">
        <v>132</v>
      </c>
      <c r="D122" s="31"/>
      <c r="E122" s="31"/>
      <c r="F122" s="31"/>
      <c r="G122" s="31"/>
      <c r="H122" s="31"/>
      <c r="I122" s="31"/>
      <c r="J122" s="127">
        <v>0</v>
      </c>
      <c r="K122" s="31"/>
      <c r="L122" s="32"/>
      <c r="M122" s="64"/>
      <c r="N122" s="55"/>
      <c r="O122" s="65"/>
      <c r="P122" s="128">
        <f>P123+P177</f>
        <v>54.468599999999995</v>
      </c>
      <c r="Q122" s="65"/>
      <c r="R122" s="128">
        <f>R123+R177</f>
        <v>2.7246999999999999</v>
      </c>
      <c r="S122" s="65"/>
      <c r="T122" s="129">
        <f>T123+T177</f>
        <v>0</v>
      </c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T122" s="18" t="s">
        <v>78</v>
      </c>
      <c r="AU122" s="18" t="s">
        <v>112</v>
      </c>
      <c r="BK122" s="130">
        <f>BK123+BK177</f>
        <v>0</v>
      </c>
    </row>
    <row r="123" spans="1:65" s="12" customFormat="1" ht="25.9" customHeight="1">
      <c r="B123" s="131"/>
      <c r="D123" s="132" t="s">
        <v>78</v>
      </c>
      <c r="E123" s="133" t="s">
        <v>133</v>
      </c>
      <c r="F123" s="133" t="s">
        <v>134</v>
      </c>
      <c r="J123" s="134">
        <v>0</v>
      </c>
      <c r="L123" s="131"/>
      <c r="M123" s="135"/>
      <c r="N123" s="136"/>
      <c r="O123" s="136"/>
      <c r="P123" s="137">
        <f>P124+P174</f>
        <v>25.771599999999996</v>
      </c>
      <c r="Q123" s="136"/>
      <c r="R123" s="137">
        <f>R124+R174</f>
        <v>1.9279999999999999</v>
      </c>
      <c r="S123" s="136"/>
      <c r="T123" s="138">
        <f>T124+T174</f>
        <v>0</v>
      </c>
      <c r="AR123" s="132" t="s">
        <v>87</v>
      </c>
      <c r="AT123" s="139" t="s">
        <v>78</v>
      </c>
      <c r="AU123" s="139" t="s">
        <v>79</v>
      </c>
      <c r="AY123" s="132" t="s">
        <v>135</v>
      </c>
      <c r="BK123" s="140">
        <f>BK124+BK174</f>
        <v>0</v>
      </c>
    </row>
    <row r="124" spans="1:65" s="12" customFormat="1" ht="22.9" customHeight="1">
      <c r="B124" s="131"/>
      <c r="D124" s="132" t="s">
        <v>78</v>
      </c>
      <c r="E124" s="141" t="s">
        <v>585</v>
      </c>
      <c r="F124" s="141" t="s">
        <v>586</v>
      </c>
      <c r="J124" s="142">
        <v>0</v>
      </c>
      <c r="L124" s="131"/>
      <c r="M124" s="135"/>
      <c r="N124" s="136"/>
      <c r="O124" s="136"/>
      <c r="P124" s="137">
        <f>SUM(P125:P173)</f>
        <v>25.771599999999996</v>
      </c>
      <c r="Q124" s="136"/>
      <c r="R124" s="137">
        <f>SUM(R125:R173)</f>
        <v>1.9279999999999999</v>
      </c>
      <c r="S124" s="136"/>
      <c r="T124" s="138">
        <f>SUM(T125:T173)</f>
        <v>0</v>
      </c>
      <c r="AR124" s="132" t="s">
        <v>87</v>
      </c>
      <c r="AT124" s="139" t="s">
        <v>78</v>
      </c>
      <c r="AU124" s="139" t="s">
        <v>87</v>
      </c>
      <c r="AY124" s="132" t="s">
        <v>135</v>
      </c>
      <c r="BK124" s="140">
        <f>SUM(BK125:BK173)</f>
        <v>0</v>
      </c>
    </row>
    <row r="125" spans="1:65" s="2" customFormat="1" ht="33" customHeight="1">
      <c r="A125" s="31"/>
      <c r="B125" s="143"/>
      <c r="C125" s="144" t="s">
        <v>87</v>
      </c>
      <c r="D125" s="144" t="s">
        <v>137</v>
      </c>
      <c r="E125" s="145" t="s">
        <v>322</v>
      </c>
      <c r="F125" s="146" t="s">
        <v>323</v>
      </c>
      <c r="G125" s="147" t="s">
        <v>140</v>
      </c>
      <c r="H125" s="148">
        <v>6.6</v>
      </c>
      <c r="I125" s="149">
        <v>0</v>
      </c>
      <c r="J125" s="149">
        <f>ROUND(I125*H125,2)</f>
        <v>0</v>
      </c>
      <c r="K125" s="150"/>
      <c r="L125" s="32"/>
      <c r="M125" s="151" t="s">
        <v>1</v>
      </c>
      <c r="N125" s="152" t="s">
        <v>44</v>
      </c>
      <c r="O125" s="153">
        <v>1.72</v>
      </c>
      <c r="P125" s="153">
        <f>O125*H125</f>
        <v>11.351999999999999</v>
      </c>
      <c r="Q125" s="153">
        <v>0</v>
      </c>
      <c r="R125" s="153">
        <f>Q125*H125</f>
        <v>0</v>
      </c>
      <c r="S125" s="153">
        <v>0</v>
      </c>
      <c r="T125" s="154">
        <f>S125*H125</f>
        <v>0</v>
      </c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R125" s="155" t="s">
        <v>141</v>
      </c>
      <c r="AT125" s="155" t="s">
        <v>137</v>
      </c>
      <c r="AU125" s="155" t="s">
        <v>89</v>
      </c>
      <c r="AY125" s="18" t="s">
        <v>135</v>
      </c>
      <c r="BE125" s="156">
        <f>IF(N125="základní",J125,0)</f>
        <v>0</v>
      </c>
      <c r="BF125" s="156">
        <f>IF(N125="snížená",J125,0)</f>
        <v>0</v>
      </c>
      <c r="BG125" s="156">
        <f>IF(N125="zákl. přenesená",J125,0)</f>
        <v>0</v>
      </c>
      <c r="BH125" s="156">
        <f>IF(N125="sníž. přenesená",J125,0)</f>
        <v>0</v>
      </c>
      <c r="BI125" s="156">
        <f>IF(N125="nulová",J125,0)</f>
        <v>0</v>
      </c>
      <c r="BJ125" s="18" t="s">
        <v>87</v>
      </c>
      <c r="BK125" s="156">
        <f>ROUND(I125*H125,2)</f>
        <v>0</v>
      </c>
      <c r="BL125" s="18" t="s">
        <v>141</v>
      </c>
      <c r="BM125" s="155" t="s">
        <v>587</v>
      </c>
    </row>
    <row r="126" spans="1:65" s="2" customFormat="1" ht="29.25">
      <c r="A126" s="31"/>
      <c r="B126" s="32"/>
      <c r="C126" s="31"/>
      <c r="D126" s="157" t="s">
        <v>143</v>
      </c>
      <c r="E126" s="31"/>
      <c r="F126" s="158" t="s">
        <v>325</v>
      </c>
      <c r="G126" s="31"/>
      <c r="H126" s="31"/>
      <c r="I126" s="31"/>
      <c r="J126" s="31"/>
      <c r="K126" s="31"/>
      <c r="L126" s="32"/>
      <c r="M126" s="159"/>
      <c r="N126" s="160"/>
      <c r="O126" s="57"/>
      <c r="P126" s="57"/>
      <c r="Q126" s="57"/>
      <c r="R126" s="57"/>
      <c r="S126" s="57"/>
      <c r="T126" s="58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T126" s="18" t="s">
        <v>143</v>
      </c>
      <c r="AU126" s="18" t="s">
        <v>89</v>
      </c>
    </row>
    <row r="127" spans="1:65" s="14" customFormat="1">
      <c r="B127" s="168"/>
      <c r="D127" s="157" t="s">
        <v>145</v>
      </c>
      <c r="E127" s="169" t="s">
        <v>1</v>
      </c>
      <c r="F127" s="170" t="s">
        <v>588</v>
      </c>
      <c r="H127" s="169" t="s">
        <v>1</v>
      </c>
      <c r="L127" s="168"/>
      <c r="M127" s="171"/>
      <c r="N127" s="172"/>
      <c r="O127" s="172"/>
      <c r="P127" s="172"/>
      <c r="Q127" s="172"/>
      <c r="R127" s="172"/>
      <c r="S127" s="172"/>
      <c r="T127" s="173"/>
      <c r="AT127" s="169" t="s">
        <v>145</v>
      </c>
      <c r="AU127" s="169" t="s">
        <v>89</v>
      </c>
      <c r="AV127" s="14" t="s">
        <v>87</v>
      </c>
      <c r="AW127" s="14" t="s">
        <v>36</v>
      </c>
      <c r="AX127" s="14" t="s">
        <v>79</v>
      </c>
      <c r="AY127" s="169" t="s">
        <v>135</v>
      </c>
    </row>
    <row r="128" spans="1:65" s="13" customFormat="1">
      <c r="B128" s="161"/>
      <c r="D128" s="157" t="s">
        <v>145</v>
      </c>
      <c r="E128" s="162" t="s">
        <v>1</v>
      </c>
      <c r="F128" s="163" t="s">
        <v>589</v>
      </c>
      <c r="H128" s="164">
        <v>6.6</v>
      </c>
      <c r="L128" s="161"/>
      <c r="M128" s="165"/>
      <c r="N128" s="166"/>
      <c r="O128" s="166"/>
      <c r="P128" s="166"/>
      <c r="Q128" s="166"/>
      <c r="R128" s="166"/>
      <c r="S128" s="166"/>
      <c r="T128" s="167"/>
      <c r="AT128" s="162" t="s">
        <v>145</v>
      </c>
      <c r="AU128" s="162" t="s">
        <v>89</v>
      </c>
      <c r="AV128" s="13" t="s">
        <v>89</v>
      </c>
      <c r="AW128" s="13" t="s">
        <v>36</v>
      </c>
      <c r="AX128" s="13" t="s">
        <v>87</v>
      </c>
      <c r="AY128" s="162" t="s">
        <v>135</v>
      </c>
    </row>
    <row r="129" spans="1:65" s="2" customFormat="1" ht="33" customHeight="1">
      <c r="A129" s="31"/>
      <c r="B129" s="143"/>
      <c r="C129" s="144" t="s">
        <v>89</v>
      </c>
      <c r="D129" s="144" t="s">
        <v>137</v>
      </c>
      <c r="E129" s="145" t="s">
        <v>165</v>
      </c>
      <c r="F129" s="146" t="s">
        <v>166</v>
      </c>
      <c r="G129" s="147" t="s">
        <v>140</v>
      </c>
      <c r="H129" s="148">
        <v>1.8</v>
      </c>
      <c r="I129" s="149">
        <v>0</v>
      </c>
      <c r="J129" s="149">
        <f>ROUND(I129*H129,2)</f>
        <v>0</v>
      </c>
      <c r="K129" s="150"/>
      <c r="L129" s="32"/>
      <c r="M129" s="151" t="s">
        <v>1</v>
      </c>
      <c r="N129" s="152" t="s">
        <v>44</v>
      </c>
      <c r="O129" s="153">
        <v>8.6999999999999994E-2</v>
      </c>
      <c r="P129" s="153">
        <f>O129*H129</f>
        <v>0.15659999999999999</v>
      </c>
      <c r="Q129" s="153">
        <v>0</v>
      </c>
      <c r="R129" s="153">
        <f>Q129*H129</f>
        <v>0</v>
      </c>
      <c r="S129" s="153">
        <v>0</v>
      </c>
      <c r="T129" s="154">
        <f>S129*H129</f>
        <v>0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R129" s="155" t="s">
        <v>141</v>
      </c>
      <c r="AT129" s="155" t="s">
        <v>137</v>
      </c>
      <c r="AU129" s="155" t="s">
        <v>89</v>
      </c>
      <c r="AY129" s="18" t="s">
        <v>135</v>
      </c>
      <c r="BE129" s="156">
        <f>IF(N129="základní",J129,0)</f>
        <v>0</v>
      </c>
      <c r="BF129" s="156">
        <f>IF(N129="snížená",J129,0)</f>
        <v>0</v>
      </c>
      <c r="BG129" s="156">
        <f>IF(N129="zákl. přenesená",J129,0)</f>
        <v>0</v>
      </c>
      <c r="BH129" s="156">
        <f>IF(N129="sníž. přenesená",J129,0)</f>
        <v>0</v>
      </c>
      <c r="BI129" s="156">
        <f>IF(N129="nulová",J129,0)</f>
        <v>0</v>
      </c>
      <c r="BJ129" s="18" t="s">
        <v>87</v>
      </c>
      <c r="BK129" s="156">
        <f>ROUND(I129*H129,2)</f>
        <v>0</v>
      </c>
      <c r="BL129" s="18" t="s">
        <v>141</v>
      </c>
      <c r="BM129" s="155" t="s">
        <v>590</v>
      </c>
    </row>
    <row r="130" spans="1:65" s="2" customFormat="1" ht="39">
      <c r="A130" s="31"/>
      <c r="B130" s="32"/>
      <c r="C130" s="31"/>
      <c r="D130" s="157" t="s">
        <v>143</v>
      </c>
      <c r="E130" s="31"/>
      <c r="F130" s="158" t="s">
        <v>168</v>
      </c>
      <c r="G130" s="31"/>
      <c r="H130" s="31"/>
      <c r="I130" s="31"/>
      <c r="J130" s="31"/>
      <c r="K130" s="31"/>
      <c r="L130" s="32"/>
      <c r="M130" s="159"/>
      <c r="N130" s="160"/>
      <c r="O130" s="57"/>
      <c r="P130" s="57"/>
      <c r="Q130" s="57"/>
      <c r="R130" s="57"/>
      <c r="S130" s="57"/>
      <c r="T130" s="58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T130" s="18" t="s">
        <v>143</v>
      </c>
      <c r="AU130" s="18" t="s">
        <v>89</v>
      </c>
    </row>
    <row r="131" spans="1:65" s="13" customFormat="1">
      <c r="B131" s="161"/>
      <c r="D131" s="157" t="s">
        <v>145</v>
      </c>
      <c r="E131" s="162" t="s">
        <v>1</v>
      </c>
      <c r="F131" s="163" t="s">
        <v>591</v>
      </c>
      <c r="H131" s="164">
        <v>0.6</v>
      </c>
      <c r="L131" s="161"/>
      <c r="M131" s="165"/>
      <c r="N131" s="166"/>
      <c r="O131" s="166"/>
      <c r="P131" s="166"/>
      <c r="Q131" s="166"/>
      <c r="R131" s="166"/>
      <c r="S131" s="166"/>
      <c r="T131" s="167"/>
      <c r="AT131" s="162" t="s">
        <v>145</v>
      </c>
      <c r="AU131" s="162" t="s">
        <v>89</v>
      </c>
      <c r="AV131" s="13" t="s">
        <v>89</v>
      </c>
      <c r="AW131" s="13" t="s">
        <v>36</v>
      </c>
      <c r="AX131" s="13" t="s">
        <v>79</v>
      </c>
      <c r="AY131" s="162" t="s">
        <v>135</v>
      </c>
    </row>
    <row r="132" spans="1:65" s="13" customFormat="1">
      <c r="B132" s="161"/>
      <c r="D132" s="157" t="s">
        <v>145</v>
      </c>
      <c r="E132" s="162" t="s">
        <v>1</v>
      </c>
      <c r="F132" s="163" t="s">
        <v>592</v>
      </c>
      <c r="H132" s="164">
        <v>1.2</v>
      </c>
      <c r="L132" s="161"/>
      <c r="M132" s="165"/>
      <c r="N132" s="166"/>
      <c r="O132" s="166"/>
      <c r="P132" s="166"/>
      <c r="Q132" s="166"/>
      <c r="R132" s="166"/>
      <c r="S132" s="166"/>
      <c r="T132" s="167"/>
      <c r="AT132" s="162" t="s">
        <v>145</v>
      </c>
      <c r="AU132" s="162" t="s">
        <v>89</v>
      </c>
      <c r="AV132" s="13" t="s">
        <v>89</v>
      </c>
      <c r="AW132" s="13" t="s">
        <v>36</v>
      </c>
      <c r="AX132" s="13" t="s">
        <v>79</v>
      </c>
      <c r="AY132" s="162" t="s">
        <v>135</v>
      </c>
    </row>
    <row r="133" spans="1:65" s="16" customFormat="1">
      <c r="B133" s="181"/>
      <c r="D133" s="157" t="s">
        <v>145</v>
      </c>
      <c r="E133" s="182" t="s">
        <v>1</v>
      </c>
      <c r="F133" s="183" t="s">
        <v>164</v>
      </c>
      <c r="H133" s="184">
        <v>1.7999999999999998</v>
      </c>
      <c r="L133" s="181"/>
      <c r="M133" s="185"/>
      <c r="N133" s="186"/>
      <c r="O133" s="186"/>
      <c r="P133" s="186"/>
      <c r="Q133" s="186"/>
      <c r="R133" s="186"/>
      <c r="S133" s="186"/>
      <c r="T133" s="187"/>
      <c r="AT133" s="182" t="s">
        <v>145</v>
      </c>
      <c r="AU133" s="182" t="s">
        <v>89</v>
      </c>
      <c r="AV133" s="16" t="s">
        <v>141</v>
      </c>
      <c r="AW133" s="16" t="s">
        <v>36</v>
      </c>
      <c r="AX133" s="16" t="s">
        <v>87</v>
      </c>
      <c r="AY133" s="182" t="s">
        <v>135</v>
      </c>
    </row>
    <row r="134" spans="1:65" s="2" customFormat="1" ht="33" customHeight="1">
      <c r="A134" s="31"/>
      <c r="B134" s="143"/>
      <c r="C134" s="144" t="s">
        <v>152</v>
      </c>
      <c r="D134" s="144" t="s">
        <v>137</v>
      </c>
      <c r="E134" s="145" t="s">
        <v>175</v>
      </c>
      <c r="F134" s="146" t="s">
        <v>176</v>
      </c>
      <c r="G134" s="147" t="s">
        <v>140</v>
      </c>
      <c r="H134" s="148">
        <v>5.4</v>
      </c>
      <c r="I134" s="149">
        <v>0</v>
      </c>
      <c r="J134" s="149">
        <f>ROUND(I134*H134,2)</f>
        <v>0</v>
      </c>
      <c r="K134" s="150"/>
      <c r="L134" s="32"/>
      <c r="M134" s="151" t="s">
        <v>1</v>
      </c>
      <c r="N134" s="152" t="s">
        <v>44</v>
      </c>
      <c r="O134" s="153">
        <v>5.0000000000000001E-3</v>
      </c>
      <c r="P134" s="153">
        <f>O134*H134</f>
        <v>2.7000000000000003E-2</v>
      </c>
      <c r="Q134" s="153">
        <v>0</v>
      </c>
      <c r="R134" s="153">
        <f>Q134*H134</f>
        <v>0</v>
      </c>
      <c r="S134" s="153">
        <v>0</v>
      </c>
      <c r="T134" s="154">
        <f>S134*H134</f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55" t="s">
        <v>141</v>
      </c>
      <c r="AT134" s="155" t="s">
        <v>137</v>
      </c>
      <c r="AU134" s="155" t="s">
        <v>89</v>
      </c>
      <c r="AY134" s="18" t="s">
        <v>135</v>
      </c>
      <c r="BE134" s="156">
        <f>IF(N134="základní",J134,0)</f>
        <v>0</v>
      </c>
      <c r="BF134" s="156">
        <f>IF(N134="snížená",J134,0)</f>
        <v>0</v>
      </c>
      <c r="BG134" s="156">
        <f>IF(N134="zákl. přenesená",J134,0)</f>
        <v>0</v>
      </c>
      <c r="BH134" s="156">
        <f>IF(N134="sníž. přenesená",J134,0)</f>
        <v>0</v>
      </c>
      <c r="BI134" s="156">
        <f>IF(N134="nulová",J134,0)</f>
        <v>0</v>
      </c>
      <c r="BJ134" s="18" t="s">
        <v>87</v>
      </c>
      <c r="BK134" s="156">
        <f>ROUND(I134*H134,2)</f>
        <v>0</v>
      </c>
      <c r="BL134" s="18" t="s">
        <v>141</v>
      </c>
      <c r="BM134" s="155" t="s">
        <v>593</v>
      </c>
    </row>
    <row r="135" spans="1:65" s="2" customFormat="1" ht="48.75">
      <c r="A135" s="31"/>
      <c r="B135" s="32"/>
      <c r="C135" s="31"/>
      <c r="D135" s="157" t="s">
        <v>143</v>
      </c>
      <c r="E135" s="31"/>
      <c r="F135" s="158" t="s">
        <v>178</v>
      </c>
      <c r="G135" s="31"/>
      <c r="H135" s="31"/>
      <c r="I135" s="31"/>
      <c r="J135" s="31"/>
      <c r="K135" s="31"/>
      <c r="L135" s="32"/>
      <c r="M135" s="159"/>
      <c r="N135" s="160"/>
      <c r="O135" s="57"/>
      <c r="P135" s="57"/>
      <c r="Q135" s="57"/>
      <c r="R135" s="57"/>
      <c r="S135" s="57"/>
      <c r="T135" s="58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T135" s="18" t="s">
        <v>143</v>
      </c>
      <c r="AU135" s="18" t="s">
        <v>89</v>
      </c>
    </row>
    <row r="136" spans="1:65" s="13" customFormat="1">
      <c r="B136" s="161"/>
      <c r="D136" s="157" t="s">
        <v>145</v>
      </c>
      <c r="E136" s="162" t="s">
        <v>1</v>
      </c>
      <c r="F136" s="163" t="s">
        <v>594</v>
      </c>
      <c r="H136" s="164">
        <v>5.4</v>
      </c>
      <c r="L136" s="161"/>
      <c r="M136" s="165"/>
      <c r="N136" s="166"/>
      <c r="O136" s="166"/>
      <c r="P136" s="166"/>
      <c r="Q136" s="166"/>
      <c r="R136" s="166"/>
      <c r="S136" s="166"/>
      <c r="T136" s="167"/>
      <c r="AT136" s="162" t="s">
        <v>145</v>
      </c>
      <c r="AU136" s="162" t="s">
        <v>89</v>
      </c>
      <c r="AV136" s="13" t="s">
        <v>89</v>
      </c>
      <c r="AW136" s="13" t="s">
        <v>36</v>
      </c>
      <c r="AX136" s="13" t="s">
        <v>87</v>
      </c>
      <c r="AY136" s="162" t="s">
        <v>135</v>
      </c>
    </row>
    <row r="137" spans="1:65" s="2" customFormat="1" ht="21.75" customHeight="1">
      <c r="A137" s="31"/>
      <c r="B137" s="143"/>
      <c r="C137" s="144" t="s">
        <v>141</v>
      </c>
      <c r="D137" s="144" t="s">
        <v>137</v>
      </c>
      <c r="E137" s="145" t="s">
        <v>181</v>
      </c>
      <c r="F137" s="146" t="s">
        <v>182</v>
      </c>
      <c r="G137" s="147" t="s">
        <v>183</v>
      </c>
      <c r="H137" s="148">
        <v>9.7200000000000006</v>
      </c>
      <c r="I137" s="149">
        <v>0</v>
      </c>
      <c r="J137" s="149">
        <f>ROUND(I137*H137,2)</f>
        <v>0</v>
      </c>
      <c r="K137" s="150"/>
      <c r="L137" s="32"/>
      <c r="M137" s="151" t="s">
        <v>1</v>
      </c>
      <c r="N137" s="152" t="s">
        <v>44</v>
      </c>
      <c r="O137" s="153">
        <v>0</v>
      </c>
      <c r="P137" s="153">
        <f>O137*H137</f>
        <v>0</v>
      </c>
      <c r="Q137" s="153">
        <v>0</v>
      </c>
      <c r="R137" s="153">
        <f>Q137*H137</f>
        <v>0</v>
      </c>
      <c r="S137" s="153">
        <v>0</v>
      </c>
      <c r="T137" s="154">
        <f>S137*H137</f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55" t="s">
        <v>141</v>
      </c>
      <c r="AT137" s="155" t="s">
        <v>137</v>
      </c>
      <c r="AU137" s="155" t="s">
        <v>89</v>
      </c>
      <c r="AY137" s="18" t="s">
        <v>135</v>
      </c>
      <c r="BE137" s="156">
        <f>IF(N137="základní",J137,0)</f>
        <v>0</v>
      </c>
      <c r="BF137" s="156">
        <f>IF(N137="snížená",J137,0)</f>
        <v>0</v>
      </c>
      <c r="BG137" s="156">
        <f>IF(N137="zákl. přenesená",J137,0)</f>
        <v>0</v>
      </c>
      <c r="BH137" s="156">
        <f>IF(N137="sníž. přenesená",J137,0)</f>
        <v>0</v>
      </c>
      <c r="BI137" s="156">
        <f>IF(N137="nulová",J137,0)</f>
        <v>0</v>
      </c>
      <c r="BJ137" s="18" t="s">
        <v>87</v>
      </c>
      <c r="BK137" s="156">
        <f>ROUND(I137*H137,2)</f>
        <v>0</v>
      </c>
      <c r="BL137" s="18" t="s">
        <v>141</v>
      </c>
      <c r="BM137" s="155" t="s">
        <v>595</v>
      </c>
    </row>
    <row r="138" spans="1:65" s="2" customFormat="1">
      <c r="A138" s="31"/>
      <c r="B138" s="32"/>
      <c r="C138" s="31"/>
      <c r="D138" s="157" t="s">
        <v>143</v>
      </c>
      <c r="E138" s="31"/>
      <c r="F138" s="158" t="s">
        <v>182</v>
      </c>
      <c r="G138" s="31"/>
      <c r="H138" s="31"/>
      <c r="I138" s="31"/>
      <c r="J138" s="31"/>
      <c r="K138" s="31"/>
      <c r="L138" s="32"/>
      <c r="M138" s="159"/>
      <c r="N138" s="160"/>
      <c r="O138" s="57"/>
      <c r="P138" s="57"/>
      <c r="Q138" s="57"/>
      <c r="R138" s="57"/>
      <c r="S138" s="57"/>
      <c r="T138" s="58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T138" s="18" t="s">
        <v>143</v>
      </c>
      <c r="AU138" s="18" t="s">
        <v>89</v>
      </c>
    </row>
    <row r="139" spans="1:65" s="13" customFormat="1">
      <c r="B139" s="161"/>
      <c r="D139" s="157" t="s">
        <v>145</v>
      </c>
      <c r="E139" s="162" t="s">
        <v>1</v>
      </c>
      <c r="F139" s="163" t="s">
        <v>596</v>
      </c>
      <c r="H139" s="164">
        <v>9.7200000000000006</v>
      </c>
      <c r="L139" s="161"/>
      <c r="M139" s="165"/>
      <c r="N139" s="166"/>
      <c r="O139" s="166"/>
      <c r="P139" s="166"/>
      <c r="Q139" s="166"/>
      <c r="R139" s="166"/>
      <c r="S139" s="166"/>
      <c r="T139" s="167"/>
      <c r="AT139" s="162" t="s">
        <v>145</v>
      </c>
      <c r="AU139" s="162" t="s">
        <v>89</v>
      </c>
      <c r="AV139" s="13" t="s">
        <v>89</v>
      </c>
      <c r="AW139" s="13" t="s">
        <v>36</v>
      </c>
      <c r="AX139" s="13" t="s">
        <v>87</v>
      </c>
      <c r="AY139" s="162" t="s">
        <v>135</v>
      </c>
    </row>
    <row r="140" spans="1:65" s="2" customFormat="1" ht="21.75" customHeight="1">
      <c r="A140" s="31"/>
      <c r="B140" s="143"/>
      <c r="C140" s="144" t="s">
        <v>174</v>
      </c>
      <c r="D140" s="144" t="s">
        <v>137</v>
      </c>
      <c r="E140" s="145" t="s">
        <v>433</v>
      </c>
      <c r="F140" s="146" t="s">
        <v>597</v>
      </c>
      <c r="G140" s="147" t="s">
        <v>140</v>
      </c>
      <c r="H140" s="148">
        <v>6</v>
      </c>
      <c r="I140" s="149">
        <v>0</v>
      </c>
      <c r="J140" s="149">
        <f>ROUND(I140*H140,2)</f>
        <v>0</v>
      </c>
      <c r="K140" s="150"/>
      <c r="L140" s="32"/>
      <c r="M140" s="151" t="s">
        <v>1</v>
      </c>
      <c r="N140" s="152" t="s">
        <v>44</v>
      </c>
      <c r="O140" s="153">
        <v>1.7889999999999999</v>
      </c>
      <c r="P140" s="153">
        <f>O140*H140</f>
        <v>10.734</v>
      </c>
      <c r="Q140" s="153">
        <v>0</v>
      </c>
      <c r="R140" s="153">
        <f>Q140*H140</f>
        <v>0</v>
      </c>
      <c r="S140" s="153">
        <v>0</v>
      </c>
      <c r="T140" s="154">
        <f>S140*H140</f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55" t="s">
        <v>141</v>
      </c>
      <c r="AT140" s="155" t="s">
        <v>137</v>
      </c>
      <c r="AU140" s="155" t="s">
        <v>89</v>
      </c>
      <c r="AY140" s="18" t="s">
        <v>135</v>
      </c>
      <c r="BE140" s="156">
        <f>IF(N140="základní",J140,0)</f>
        <v>0</v>
      </c>
      <c r="BF140" s="156">
        <f>IF(N140="snížená",J140,0)</f>
        <v>0</v>
      </c>
      <c r="BG140" s="156">
        <f>IF(N140="zákl. přenesená",J140,0)</f>
        <v>0</v>
      </c>
      <c r="BH140" s="156">
        <f>IF(N140="sníž. přenesená",J140,0)</f>
        <v>0</v>
      </c>
      <c r="BI140" s="156">
        <f>IF(N140="nulová",J140,0)</f>
        <v>0</v>
      </c>
      <c r="BJ140" s="18" t="s">
        <v>87</v>
      </c>
      <c r="BK140" s="156">
        <f>ROUND(I140*H140,2)</f>
        <v>0</v>
      </c>
      <c r="BL140" s="18" t="s">
        <v>141</v>
      </c>
      <c r="BM140" s="155" t="s">
        <v>598</v>
      </c>
    </row>
    <row r="141" spans="1:65" s="2" customFormat="1" ht="39">
      <c r="A141" s="31"/>
      <c r="B141" s="32"/>
      <c r="C141" s="31"/>
      <c r="D141" s="157" t="s">
        <v>143</v>
      </c>
      <c r="E141" s="31"/>
      <c r="F141" s="158" t="s">
        <v>599</v>
      </c>
      <c r="G141" s="31"/>
      <c r="H141" s="31"/>
      <c r="I141" s="31"/>
      <c r="J141" s="31"/>
      <c r="K141" s="31"/>
      <c r="L141" s="32"/>
      <c r="M141" s="159"/>
      <c r="N141" s="160"/>
      <c r="O141" s="57"/>
      <c r="P141" s="57"/>
      <c r="Q141" s="57"/>
      <c r="R141" s="57"/>
      <c r="S141" s="57"/>
      <c r="T141" s="58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T141" s="18" t="s">
        <v>143</v>
      </c>
      <c r="AU141" s="18" t="s">
        <v>89</v>
      </c>
    </row>
    <row r="142" spans="1:65" s="14" customFormat="1">
      <c r="B142" s="168"/>
      <c r="D142" s="157" t="s">
        <v>145</v>
      </c>
      <c r="E142" s="169" t="s">
        <v>1</v>
      </c>
      <c r="F142" s="170" t="s">
        <v>588</v>
      </c>
      <c r="H142" s="169" t="s">
        <v>1</v>
      </c>
      <c r="L142" s="168"/>
      <c r="M142" s="171"/>
      <c r="N142" s="172"/>
      <c r="O142" s="172"/>
      <c r="P142" s="172"/>
      <c r="Q142" s="172"/>
      <c r="R142" s="172"/>
      <c r="S142" s="172"/>
      <c r="T142" s="173"/>
      <c r="AT142" s="169" t="s">
        <v>145</v>
      </c>
      <c r="AU142" s="169" t="s">
        <v>89</v>
      </c>
      <c r="AV142" s="14" t="s">
        <v>87</v>
      </c>
      <c r="AW142" s="14" t="s">
        <v>36</v>
      </c>
      <c r="AX142" s="14" t="s">
        <v>79</v>
      </c>
      <c r="AY142" s="169" t="s">
        <v>135</v>
      </c>
    </row>
    <row r="143" spans="1:65" s="13" customFormat="1">
      <c r="B143" s="161"/>
      <c r="D143" s="157" t="s">
        <v>145</v>
      </c>
      <c r="E143" s="162" t="s">
        <v>1</v>
      </c>
      <c r="F143" s="163" t="s">
        <v>600</v>
      </c>
      <c r="H143" s="164">
        <v>6.6</v>
      </c>
      <c r="L143" s="161"/>
      <c r="M143" s="165"/>
      <c r="N143" s="166"/>
      <c r="O143" s="166"/>
      <c r="P143" s="166"/>
      <c r="Q143" s="166"/>
      <c r="R143" s="166"/>
      <c r="S143" s="166"/>
      <c r="T143" s="167"/>
      <c r="AT143" s="162" t="s">
        <v>145</v>
      </c>
      <c r="AU143" s="162" t="s">
        <v>89</v>
      </c>
      <c r="AV143" s="13" t="s">
        <v>89</v>
      </c>
      <c r="AW143" s="13" t="s">
        <v>36</v>
      </c>
      <c r="AX143" s="13" t="s">
        <v>79</v>
      </c>
      <c r="AY143" s="162" t="s">
        <v>135</v>
      </c>
    </row>
    <row r="144" spans="1:65" s="13" customFormat="1">
      <c r="B144" s="161"/>
      <c r="D144" s="157" t="s">
        <v>145</v>
      </c>
      <c r="E144" s="162" t="s">
        <v>1</v>
      </c>
      <c r="F144" s="163" t="s">
        <v>601</v>
      </c>
      <c r="H144" s="164">
        <v>-0.6</v>
      </c>
      <c r="L144" s="161"/>
      <c r="M144" s="165"/>
      <c r="N144" s="166"/>
      <c r="O144" s="166"/>
      <c r="P144" s="166"/>
      <c r="Q144" s="166"/>
      <c r="R144" s="166"/>
      <c r="S144" s="166"/>
      <c r="T144" s="167"/>
      <c r="AT144" s="162" t="s">
        <v>145</v>
      </c>
      <c r="AU144" s="162" t="s">
        <v>89</v>
      </c>
      <c r="AV144" s="13" t="s">
        <v>89</v>
      </c>
      <c r="AW144" s="13" t="s">
        <v>36</v>
      </c>
      <c r="AX144" s="13" t="s">
        <v>79</v>
      </c>
      <c r="AY144" s="162" t="s">
        <v>135</v>
      </c>
    </row>
    <row r="145" spans="1:65" s="16" customFormat="1">
      <c r="B145" s="181"/>
      <c r="D145" s="157" t="s">
        <v>145</v>
      </c>
      <c r="E145" s="182" t="s">
        <v>1</v>
      </c>
      <c r="F145" s="183" t="s">
        <v>164</v>
      </c>
      <c r="H145" s="184">
        <v>6</v>
      </c>
      <c r="L145" s="181"/>
      <c r="M145" s="185"/>
      <c r="N145" s="186"/>
      <c r="O145" s="186"/>
      <c r="P145" s="186"/>
      <c r="Q145" s="186"/>
      <c r="R145" s="186"/>
      <c r="S145" s="186"/>
      <c r="T145" s="187"/>
      <c r="AT145" s="182" t="s">
        <v>145</v>
      </c>
      <c r="AU145" s="182" t="s">
        <v>89</v>
      </c>
      <c r="AV145" s="16" t="s">
        <v>141</v>
      </c>
      <c r="AW145" s="16" t="s">
        <v>36</v>
      </c>
      <c r="AX145" s="16" t="s">
        <v>87</v>
      </c>
      <c r="AY145" s="182" t="s">
        <v>135</v>
      </c>
    </row>
    <row r="146" spans="1:65" s="2" customFormat="1" ht="16.5" customHeight="1">
      <c r="A146" s="31"/>
      <c r="B146" s="143"/>
      <c r="C146" s="188" t="s">
        <v>180</v>
      </c>
      <c r="D146" s="188" t="s">
        <v>209</v>
      </c>
      <c r="E146" s="189" t="s">
        <v>602</v>
      </c>
      <c r="F146" s="190" t="s">
        <v>603</v>
      </c>
      <c r="G146" s="191" t="s">
        <v>183</v>
      </c>
      <c r="H146" s="192">
        <v>1.92</v>
      </c>
      <c r="I146" s="193">
        <v>0</v>
      </c>
      <c r="J146" s="193">
        <f>ROUND(I146*H146,2)</f>
        <v>0</v>
      </c>
      <c r="K146" s="194"/>
      <c r="L146" s="195"/>
      <c r="M146" s="196" t="s">
        <v>1</v>
      </c>
      <c r="N146" s="197" t="s">
        <v>44</v>
      </c>
      <c r="O146" s="153">
        <v>0</v>
      </c>
      <c r="P146" s="153">
        <f>O146*H146</f>
        <v>0</v>
      </c>
      <c r="Q146" s="153">
        <v>1</v>
      </c>
      <c r="R146" s="153">
        <f>Q146*H146</f>
        <v>1.92</v>
      </c>
      <c r="S146" s="153">
        <v>0</v>
      </c>
      <c r="T146" s="154">
        <f>S146*H146</f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155" t="s">
        <v>193</v>
      </c>
      <c r="AT146" s="155" t="s">
        <v>209</v>
      </c>
      <c r="AU146" s="155" t="s">
        <v>89</v>
      </c>
      <c r="AY146" s="18" t="s">
        <v>135</v>
      </c>
      <c r="BE146" s="156">
        <f>IF(N146="základní",J146,0)</f>
        <v>0</v>
      </c>
      <c r="BF146" s="156">
        <f>IF(N146="snížená",J146,0)</f>
        <v>0</v>
      </c>
      <c r="BG146" s="156">
        <f>IF(N146="zákl. přenesená",J146,0)</f>
        <v>0</v>
      </c>
      <c r="BH146" s="156">
        <f>IF(N146="sníž. přenesená",J146,0)</f>
        <v>0</v>
      </c>
      <c r="BI146" s="156">
        <f>IF(N146="nulová",J146,0)</f>
        <v>0</v>
      </c>
      <c r="BJ146" s="18" t="s">
        <v>87</v>
      </c>
      <c r="BK146" s="156">
        <f>ROUND(I146*H146,2)</f>
        <v>0</v>
      </c>
      <c r="BL146" s="18" t="s">
        <v>141</v>
      </c>
      <c r="BM146" s="155" t="s">
        <v>604</v>
      </c>
    </row>
    <row r="147" spans="1:65" s="2" customFormat="1">
      <c r="A147" s="31"/>
      <c r="B147" s="32"/>
      <c r="C147" s="31"/>
      <c r="D147" s="157" t="s">
        <v>143</v>
      </c>
      <c r="E147" s="31"/>
      <c r="F147" s="158" t="s">
        <v>603</v>
      </c>
      <c r="G147" s="31"/>
      <c r="H147" s="31"/>
      <c r="I147" s="31"/>
      <c r="J147" s="31"/>
      <c r="K147" s="31"/>
      <c r="L147" s="32"/>
      <c r="M147" s="159"/>
      <c r="N147" s="160"/>
      <c r="O147" s="57"/>
      <c r="P147" s="57"/>
      <c r="Q147" s="57"/>
      <c r="R147" s="57"/>
      <c r="S147" s="57"/>
      <c r="T147" s="58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T147" s="18" t="s">
        <v>143</v>
      </c>
      <c r="AU147" s="18" t="s">
        <v>89</v>
      </c>
    </row>
    <row r="148" spans="1:65" s="13" customFormat="1">
      <c r="B148" s="161"/>
      <c r="D148" s="157" t="s">
        <v>145</v>
      </c>
      <c r="E148" s="162" t="s">
        <v>1</v>
      </c>
      <c r="F148" s="163" t="s">
        <v>605</v>
      </c>
      <c r="H148" s="164">
        <v>1.92</v>
      </c>
      <c r="L148" s="161"/>
      <c r="M148" s="165"/>
      <c r="N148" s="166"/>
      <c r="O148" s="166"/>
      <c r="P148" s="166"/>
      <c r="Q148" s="166"/>
      <c r="R148" s="166"/>
      <c r="S148" s="166"/>
      <c r="T148" s="167"/>
      <c r="AT148" s="162" t="s">
        <v>145</v>
      </c>
      <c r="AU148" s="162" t="s">
        <v>89</v>
      </c>
      <c r="AV148" s="13" t="s">
        <v>89</v>
      </c>
      <c r="AW148" s="13" t="s">
        <v>36</v>
      </c>
      <c r="AX148" s="13" t="s">
        <v>87</v>
      </c>
      <c r="AY148" s="162" t="s">
        <v>135</v>
      </c>
    </row>
    <row r="149" spans="1:65" s="2" customFormat="1" ht="21.75" customHeight="1">
      <c r="A149" s="31"/>
      <c r="B149" s="143"/>
      <c r="C149" s="144" t="s">
        <v>186</v>
      </c>
      <c r="D149" s="144" t="s">
        <v>137</v>
      </c>
      <c r="E149" s="145" t="s">
        <v>606</v>
      </c>
      <c r="F149" s="146" t="s">
        <v>607</v>
      </c>
      <c r="G149" s="147" t="s">
        <v>223</v>
      </c>
      <c r="H149" s="148">
        <v>10</v>
      </c>
      <c r="I149" s="149">
        <v>0</v>
      </c>
      <c r="J149" s="149">
        <f>ROUND(I149*H149,2)</f>
        <v>0</v>
      </c>
      <c r="K149" s="150"/>
      <c r="L149" s="32"/>
      <c r="M149" s="151" t="s">
        <v>1</v>
      </c>
      <c r="N149" s="152" t="s">
        <v>44</v>
      </c>
      <c r="O149" s="153">
        <v>0.153</v>
      </c>
      <c r="P149" s="153">
        <f>O149*H149</f>
        <v>1.53</v>
      </c>
      <c r="Q149" s="153">
        <v>0</v>
      </c>
      <c r="R149" s="153">
        <f>Q149*H149</f>
        <v>0</v>
      </c>
      <c r="S149" s="153">
        <v>0</v>
      </c>
      <c r="T149" s="154">
        <f>S149*H149</f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155" t="s">
        <v>141</v>
      </c>
      <c r="AT149" s="155" t="s">
        <v>137</v>
      </c>
      <c r="AU149" s="155" t="s">
        <v>89</v>
      </c>
      <c r="AY149" s="18" t="s">
        <v>135</v>
      </c>
      <c r="BE149" s="156">
        <f>IF(N149="základní",J149,0)</f>
        <v>0</v>
      </c>
      <c r="BF149" s="156">
        <f>IF(N149="snížená",J149,0)</f>
        <v>0</v>
      </c>
      <c r="BG149" s="156">
        <f>IF(N149="zákl. přenesená",J149,0)</f>
        <v>0</v>
      </c>
      <c r="BH149" s="156">
        <f>IF(N149="sníž. přenesená",J149,0)</f>
        <v>0</v>
      </c>
      <c r="BI149" s="156">
        <f>IF(N149="nulová",J149,0)</f>
        <v>0</v>
      </c>
      <c r="BJ149" s="18" t="s">
        <v>87</v>
      </c>
      <c r="BK149" s="156">
        <f>ROUND(I149*H149,2)</f>
        <v>0</v>
      </c>
      <c r="BL149" s="18" t="s">
        <v>141</v>
      </c>
      <c r="BM149" s="155" t="s">
        <v>608</v>
      </c>
    </row>
    <row r="150" spans="1:65" s="2" customFormat="1" ht="19.5">
      <c r="A150" s="31"/>
      <c r="B150" s="32"/>
      <c r="C150" s="31"/>
      <c r="D150" s="157" t="s">
        <v>143</v>
      </c>
      <c r="E150" s="31"/>
      <c r="F150" s="158" t="s">
        <v>609</v>
      </c>
      <c r="G150" s="31"/>
      <c r="H150" s="31"/>
      <c r="I150" s="31"/>
      <c r="J150" s="31"/>
      <c r="K150" s="31"/>
      <c r="L150" s="32"/>
      <c r="M150" s="159"/>
      <c r="N150" s="160"/>
      <c r="O150" s="57"/>
      <c r="P150" s="57"/>
      <c r="Q150" s="57"/>
      <c r="R150" s="57"/>
      <c r="S150" s="57"/>
      <c r="T150" s="58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T150" s="18" t="s">
        <v>143</v>
      </c>
      <c r="AU150" s="18" t="s">
        <v>89</v>
      </c>
    </row>
    <row r="151" spans="1:65" s="14" customFormat="1">
      <c r="B151" s="168"/>
      <c r="D151" s="157" t="s">
        <v>145</v>
      </c>
      <c r="E151" s="169" t="s">
        <v>1</v>
      </c>
      <c r="F151" s="170" t="s">
        <v>588</v>
      </c>
      <c r="H151" s="169" t="s">
        <v>1</v>
      </c>
      <c r="L151" s="168"/>
      <c r="M151" s="171"/>
      <c r="N151" s="172"/>
      <c r="O151" s="172"/>
      <c r="P151" s="172"/>
      <c r="Q151" s="172"/>
      <c r="R151" s="172"/>
      <c r="S151" s="172"/>
      <c r="T151" s="173"/>
      <c r="AT151" s="169" t="s">
        <v>145</v>
      </c>
      <c r="AU151" s="169" t="s">
        <v>89</v>
      </c>
      <c r="AV151" s="14" t="s">
        <v>87</v>
      </c>
      <c r="AW151" s="14" t="s">
        <v>36</v>
      </c>
      <c r="AX151" s="14" t="s">
        <v>79</v>
      </c>
      <c r="AY151" s="169" t="s">
        <v>135</v>
      </c>
    </row>
    <row r="152" spans="1:65" s="13" customFormat="1">
      <c r="B152" s="161"/>
      <c r="D152" s="157" t="s">
        <v>145</v>
      </c>
      <c r="E152" s="162" t="s">
        <v>1</v>
      </c>
      <c r="F152" s="163" t="s">
        <v>610</v>
      </c>
      <c r="H152" s="164">
        <v>10</v>
      </c>
      <c r="L152" s="161"/>
      <c r="M152" s="165"/>
      <c r="N152" s="166"/>
      <c r="O152" s="166"/>
      <c r="P152" s="166"/>
      <c r="Q152" s="166"/>
      <c r="R152" s="166"/>
      <c r="S152" s="166"/>
      <c r="T152" s="167"/>
      <c r="AT152" s="162" t="s">
        <v>145</v>
      </c>
      <c r="AU152" s="162" t="s">
        <v>89</v>
      </c>
      <c r="AV152" s="13" t="s">
        <v>89</v>
      </c>
      <c r="AW152" s="13" t="s">
        <v>36</v>
      </c>
      <c r="AX152" s="13" t="s">
        <v>87</v>
      </c>
      <c r="AY152" s="162" t="s">
        <v>135</v>
      </c>
    </row>
    <row r="153" spans="1:65" s="2" customFormat="1" ht="21.75" customHeight="1">
      <c r="A153" s="31"/>
      <c r="B153" s="143"/>
      <c r="C153" s="144" t="s">
        <v>193</v>
      </c>
      <c r="D153" s="144" t="s">
        <v>137</v>
      </c>
      <c r="E153" s="145" t="s">
        <v>611</v>
      </c>
      <c r="F153" s="146" t="s">
        <v>464</v>
      </c>
      <c r="G153" s="147" t="s">
        <v>140</v>
      </c>
      <c r="H153" s="148">
        <v>0.6</v>
      </c>
      <c r="I153" s="149">
        <v>0</v>
      </c>
      <c r="J153" s="149">
        <f>ROUND(I153*H153,2)</f>
        <v>0</v>
      </c>
      <c r="K153" s="150"/>
      <c r="L153" s="32"/>
      <c r="M153" s="151" t="s">
        <v>1</v>
      </c>
      <c r="N153" s="152" t="s">
        <v>44</v>
      </c>
      <c r="O153" s="153">
        <v>0</v>
      </c>
      <c r="P153" s="153">
        <f>O153*H153</f>
        <v>0</v>
      </c>
      <c r="Q153" s="153">
        <v>0</v>
      </c>
      <c r="R153" s="153">
        <f>Q153*H153</f>
        <v>0</v>
      </c>
      <c r="S153" s="153">
        <v>0</v>
      </c>
      <c r="T153" s="154">
        <f>S153*H153</f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155" t="s">
        <v>141</v>
      </c>
      <c r="AT153" s="155" t="s">
        <v>137</v>
      </c>
      <c r="AU153" s="155" t="s">
        <v>89</v>
      </c>
      <c r="AY153" s="18" t="s">
        <v>135</v>
      </c>
      <c r="BE153" s="156">
        <f>IF(N153="základní",J153,0)</f>
        <v>0</v>
      </c>
      <c r="BF153" s="156">
        <f>IF(N153="snížená",J153,0)</f>
        <v>0</v>
      </c>
      <c r="BG153" s="156">
        <f>IF(N153="zákl. přenesená",J153,0)</f>
        <v>0</v>
      </c>
      <c r="BH153" s="156">
        <f>IF(N153="sníž. přenesená",J153,0)</f>
        <v>0</v>
      </c>
      <c r="BI153" s="156">
        <f>IF(N153="nulová",J153,0)</f>
        <v>0</v>
      </c>
      <c r="BJ153" s="18" t="s">
        <v>87</v>
      </c>
      <c r="BK153" s="156">
        <f>ROUND(I153*H153,2)</f>
        <v>0</v>
      </c>
      <c r="BL153" s="18" t="s">
        <v>141</v>
      </c>
      <c r="BM153" s="155" t="s">
        <v>612</v>
      </c>
    </row>
    <row r="154" spans="1:65" s="2" customFormat="1">
      <c r="A154" s="31"/>
      <c r="B154" s="32"/>
      <c r="C154" s="31"/>
      <c r="D154" s="157" t="s">
        <v>143</v>
      </c>
      <c r="E154" s="31"/>
      <c r="F154" s="158" t="s">
        <v>464</v>
      </c>
      <c r="G154" s="31"/>
      <c r="H154" s="31"/>
      <c r="I154" s="31"/>
      <c r="J154" s="31"/>
      <c r="K154" s="31"/>
      <c r="L154" s="32"/>
      <c r="M154" s="159"/>
      <c r="N154" s="160"/>
      <c r="O154" s="57"/>
      <c r="P154" s="57"/>
      <c r="Q154" s="57"/>
      <c r="R154" s="57"/>
      <c r="S154" s="57"/>
      <c r="T154" s="58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T154" s="18" t="s">
        <v>143</v>
      </c>
      <c r="AU154" s="18" t="s">
        <v>89</v>
      </c>
    </row>
    <row r="155" spans="1:65" s="14" customFormat="1">
      <c r="B155" s="168"/>
      <c r="D155" s="157" t="s">
        <v>145</v>
      </c>
      <c r="E155" s="169" t="s">
        <v>1</v>
      </c>
      <c r="F155" s="170" t="s">
        <v>588</v>
      </c>
      <c r="H155" s="169" t="s">
        <v>1</v>
      </c>
      <c r="L155" s="168"/>
      <c r="M155" s="171"/>
      <c r="N155" s="172"/>
      <c r="O155" s="172"/>
      <c r="P155" s="172"/>
      <c r="Q155" s="172"/>
      <c r="R155" s="172"/>
      <c r="S155" s="172"/>
      <c r="T155" s="173"/>
      <c r="AT155" s="169" t="s">
        <v>145</v>
      </c>
      <c r="AU155" s="169" t="s">
        <v>89</v>
      </c>
      <c r="AV155" s="14" t="s">
        <v>87</v>
      </c>
      <c r="AW155" s="14" t="s">
        <v>36</v>
      </c>
      <c r="AX155" s="14" t="s">
        <v>79</v>
      </c>
      <c r="AY155" s="169" t="s">
        <v>135</v>
      </c>
    </row>
    <row r="156" spans="1:65" s="13" customFormat="1">
      <c r="B156" s="161"/>
      <c r="D156" s="157" t="s">
        <v>145</v>
      </c>
      <c r="E156" s="162" t="s">
        <v>1</v>
      </c>
      <c r="F156" s="163" t="s">
        <v>613</v>
      </c>
      <c r="H156" s="164">
        <v>0.6</v>
      </c>
      <c r="L156" s="161"/>
      <c r="M156" s="165"/>
      <c r="N156" s="166"/>
      <c r="O156" s="166"/>
      <c r="P156" s="166"/>
      <c r="Q156" s="166"/>
      <c r="R156" s="166"/>
      <c r="S156" s="166"/>
      <c r="T156" s="167"/>
      <c r="AT156" s="162" t="s">
        <v>145</v>
      </c>
      <c r="AU156" s="162" t="s">
        <v>89</v>
      </c>
      <c r="AV156" s="13" t="s">
        <v>89</v>
      </c>
      <c r="AW156" s="13" t="s">
        <v>36</v>
      </c>
      <c r="AX156" s="13" t="s">
        <v>87</v>
      </c>
      <c r="AY156" s="162" t="s">
        <v>135</v>
      </c>
    </row>
    <row r="157" spans="1:65" s="2" customFormat="1" ht="21.75" customHeight="1">
      <c r="A157" s="31"/>
      <c r="B157" s="143"/>
      <c r="C157" s="144" t="s">
        <v>202</v>
      </c>
      <c r="D157" s="144" t="s">
        <v>137</v>
      </c>
      <c r="E157" s="145" t="s">
        <v>614</v>
      </c>
      <c r="F157" s="146" t="s">
        <v>615</v>
      </c>
      <c r="G157" s="147" t="s">
        <v>223</v>
      </c>
      <c r="H157" s="148">
        <v>2</v>
      </c>
      <c r="I157" s="149">
        <v>0</v>
      </c>
      <c r="J157" s="149">
        <f>ROUND(I157*H157,2)</f>
        <v>0</v>
      </c>
      <c r="K157" s="150"/>
      <c r="L157" s="32"/>
      <c r="M157" s="151" t="s">
        <v>1</v>
      </c>
      <c r="N157" s="152" t="s">
        <v>44</v>
      </c>
      <c r="O157" s="153">
        <v>0.60099999999999998</v>
      </c>
      <c r="P157" s="153">
        <f>O157*H157</f>
        <v>1.202</v>
      </c>
      <c r="Q157" s="153">
        <v>2.7000000000000001E-3</v>
      </c>
      <c r="R157" s="153">
        <f>Q157*H157</f>
        <v>5.4000000000000003E-3</v>
      </c>
      <c r="S157" s="153">
        <v>0</v>
      </c>
      <c r="T157" s="154">
        <f>S157*H157</f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55" t="s">
        <v>248</v>
      </c>
      <c r="AT157" s="155" t="s">
        <v>137</v>
      </c>
      <c r="AU157" s="155" t="s">
        <v>89</v>
      </c>
      <c r="AY157" s="18" t="s">
        <v>135</v>
      </c>
      <c r="BE157" s="156">
        <f>IF(N157="základní",J157,0)</f>
        <v>0</v>
      </c>
      <c r="BF157" s="156">
        <f>IF(N157="snížená",J157,0)</f>
        <v>0</v>
      </c>
      <c r="BG157" s="156">
        <f>IF(N157="zákl. přenesená",J157,0)</f>
        <v>0</v>
      </c>
      <c r="BH157" s="156">
        <f>IF(N157="sníž. přenesená",J157,0)</f>
        <v>0</v>
      </c>
      <c r="BI157" s="156">
        <f>IF(N157="nulová",J157,0)</f>
        <v>0</v>
      </c>
      <c r="BJ157" s="18" t="s">
        <v>87</v>
      </c>
      <c r="BK157" s="156">
        <f>ROUND(I157*H157,2)</f>
        <v>0</v>
      </c>
      <c r="BL157" s="18" t="s">
        <v>248</v>
      </c>
      <c r="BM157" s="155" t="s">
        <v>616</v>
      </c>
    </row>
    <row r="158" spans="1:65" s="2" customFormat="1" ht="19.5">
      <c r="A158" s="31"/>
      <c r="B158" s="32"/>
      <c r="C158" s="31"/>
      <c r="D158" s="157" t="s">
        <v>143</v>
      </c>
      <c r="E158" s="31"/>
      <c r="F158" s="158" t="s">
        <v>617</v>
      </c>
      <c r="G158" s="31"/>
      <c r="H158" s="31"/>
      <c r="I158" s="31"/>
      <c r="J158" s="31"/>
      <c r="K158" s="31"/>
      <c r="L158" s="32"/>
      <c r="M158" s="159"/>
      <c r="N158" s="160"/>
      <c r="O158" s="57"/>
      <c r="P158" s="57"/>
      <c r="Q158" s="57"/>
      <c r="R158" s="57"/>
      <c r="S158" s="57"/>
      <c r="T158" s="58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T158" s="18" t="s">
        <v>143</v>
      </c>
      <c r="AU158" s="18" t="s">
        <v>89</v>
      </c>
    </row>
    <row r="159" spans="1:65" s="14" customFormat="1">
      <c r="B159" s="168"/>
      <c r="D159" s="157" t="s">
        <v>145</v>
      </c>
      <c r="E159" s="169" t="s">
        <v>1</v>
      </c>
      <c r="F159" s="170" t="s">
        <v>618</v>
      </c>
      <c r="H159" s="169" t="s">
        <v>1</v>
      </c>
      <c r="L159" s="168"/>
      <c r="M159" s="171"/>
      <c r="N159" s="172"/>
      <c r="O159" s="172"/>
      <c r="P159" s="172"/>
      <c r="Q159" s="172"/>
      <c r="R159" s="172"/>
      <c r="S159" s="172"/>
      <c r="T159" s="173"/>
      <c r="AT159" s="169" t="s">
        <v>145</v>
      </c>
      <c r="AU159" s="169" t="s">
        <v>89</v>
      </c>
      <c r="AV159" s="14" t="s">
        <v>87</v>
      </c>
      <c r="AW159" s="14" t="s">
        <v>36</v>
      </c>
      <c r="AX159" s="14" t="s">
        <v>79</v>
      </c>
      <c r="AY159" s="169" t="s">
        <v>135</v>
      </c>
    </row>
    <row r="160" spans="1:65" s="13" customFormat="1">
      <c r="B160" s="161"/>
      <c r="D160" s="157" t="s">
        <v>145</v>
      </c>
      <c r="E160" s="162" t="s">
        <v>1</v>
      </c>
      <c r="F160" s="163" t="s">
        <v>619</v>
      </c>
      <c r="H160" s="164">
        <v>2</v>
      </c>
      <c r="L160" s="161"/>
      <c r="M160" s="165"/>
      <c r="N160" s="166"/>
      <c r="O160" s="166"/>
      <c r="P160" s="166"/>
      <c r="Q160" s="166"/>
      <c r="R160" s="166"/>
      <c r="S160" s="166"/>
      <c r="T160" s="167"/>
      <c r="AT160" s="162" t="s">
        <v>145</v>
      </c>
      <c r="AU160" s="162" t="s">
        <v>89</v>
      </c>
      <c r="AV160" s="13" t="s">
        <v>89</v>
      </c>
      <c r="AW160" s="13" t="s">
        <v>36</v>
      </c>
      <c r="AX160" s="13" t="s">
        <v>87</v>
      </c>
      <c r="AY160" s="162" t="s">
        <v>135</v>
      </c>
    </row>
    <row r="161" spans="1:65" s="2" customFormat="1" ht="33" customHeight="1">
      <c r="A161" s="31"/>
      <c r="B161" s="143"/>
      <c r="C161" s="144" t="s">
        <v>208</v>
      </c>
      <c r="D161" s="144" t="s">
        <v>137</v>
      </c>
      <c r="E161" s="145" t="s">
        <v>620</v>
      </c>
      <c r="F161" s="146" t="s">
        <v>621</v>
      </c>
      <c r="G161" s="147" t="s">
        <v>456</v>
      </c>
      <c r="H161" s="148">
        <v>1</v>
      </c>
      <c r="I161" s="149">
        <v>0</v>
      </c>
      <c r="J161" s="149">
        <f>ROUND(I161*H161,2)</f>
        <v>0</v>
      </c>
      <c r="K161" s="150"/>
      <c r="L161" s="32"/>
      <c r="M161" s="151" t="s">
        <v>1</v>
      </c>
      <c r="N161" s="152" t="s">
        <v>44</v>
      </c>
      <c r="O161" s="153">
        <v>0</v>
      </c>
      <c r="P161" s="153">
        <f>O161*H161</f>
        <v>0</v>
      </c>
      <c r="Q161" s="153">
        <v>0</v>
      </c>
      <c r="R161" s="153">
        <f>Q161*H161</f>
        <v>0</v>
      </c>
      <c r="S161" s="153">
        <v>0</v>
      </c>
      <c r="T161" s="154">
        <f>S161*H161</f>
        <v>0</v>
      </c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155" t="s">
        <v>141</v>
      </c>
      <c r="AT161" s="155" t="s">
        <v>137</v>
      </c>
      <c r="AU161" s="155" t="s">
        <v>89</v>
      </c>
      <c r="AY161" s="18" t="s">
        <v>135</v>
      </c>
      <c r="BE161" s="156">
        <f>IF(N161="základní",J161,0)</f>
        <v>0</v>
      </c>
      <c r="BF161" s="156">
        <f>IF(N161="snížená",J161,0)</f>
        <v>0</v>
      </c>
      <c r="BG161" s="156">
        <f>IF(N161="zákl. přenesená",J161,0)</f>
        <v>0</v>
      </c>
      <c r="BH161" s="156">
        <f>IF(N161="sníž. přenesená",J161,0)</f>
        <v>0</v>
      </c>
      <c r="BI161" s="156">
        <f>IF(N161="nulová",J161,0)</f>
        <v>0</v>
      </c>
      <c r="BJ161" s="18" t="s">
        <v>87</v>
      </c>
      <c r="BK161" s="156">
        <f>ROUND(I161*H161,2)</f>
        <v>0</v>
      </c>
      <c r="BL161" s="18" t="s">
        <v>141</v>
      </c>
      <c r="BM161" s="155" t="s">
        <v>622</v>
      </c>
    </row>
    <row r="162" spans="1:65" s="2" customFormat="1" ht="19.5">
      <c r="A162" s="31"/>
      <c r="B162" s="32"/>
      <c r="C162" s="31"/>
      <c r="D162" s="157" t="s">
        <v>143</v>
      </c>
      <c r="E162" s="31"/>
      <c r="F162" s="158" t="s">
        <v>621</v>
      </c>
      <c r="G162" s="31"/>
      <c r="H162" s="31"/>
      <c r="I162" s="31"/>
      <c r="J162" s="31"/>
      <c r="K162" s="31"/>
      <c r="L162" s="32"/>
      <c r="M162" s="159"/>
      <c r="N162" s="160"/>
      <c r="O162" s="57"/>
      <c r="P162" s="57"/>
      <c r="Q162" s="57"/>
      <c r="R162" s="57"/>
      <c r="S162" s="57"/>
      <c r="T162" s="58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T162" s="18" t="s">
        <v>143</v>
      </c>
      <c r="AU162" s="18" t="s">
        <v>89</v>
      </c>
    </row>
    <row r="163" spans="1:65" s="2" customFormat="1" ht="21.75" customHeight="1">
      <c r="A163" s="31"/>
      <c r="B163" s="143"/>
      <c r="C163" s="144" t="s">
        <v>214</v>
      </c>
      <c r="D163" s="144" t="s">
        <v>137</v>
      </c>
      <c r="E163" s="145" t="s">
        <v>623</v>
      </c>
      <c r="F163" s="146" t="s">
        <v>624</v>
      </c>
      <c r="G163" s="147" t="s">
        <v>356</v>
      </c>
      <c r="H163" s="148">
        <v>1</v>
      </c>
      <c r="I163" s="149">
        <v>0</v>
      </c>
      <c r="J163" s="149">
        <f>ROUND(I163*H163,2)</f>
        <v>0</v>
      </c>
      <c r="K163" s="150"/>
      <c r="L163" s="32"/>
      <c r="M163" s="151" t="s">
        <v>1</v>
      </c>
      <c r="N163" s="152" t="s">
        <v>44</v>
      </c>
      <c r="O163" s="153">
        <v>0</v>
      </c>
      <c r="P163" s="153">
        <f>O163*H163</f>
        <v>0</v>
      </c>
      <c r="Q163" s="153">
        <v>0</v>
      </c>
      <c r="R163" s="153">
        <f>Q163*H163</f>
        <v>0</v>
      </c>
      <c r="S163" s="153">
        <v>0</v>
      </c>
      <c r="T163" s="154">
        <f>S163*H163</f>
        <v>0</v>
      </c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155" t="s">
        <v>141</v>
      </c>
      <c r="AT163" s="155" t="s">
        <v>137</v>
      </c>
      <c r="AU163" s="155" t="s">
        <v>89</v>
      </c>
      <c r="AY163" s="18" t="s">
        <v>135</v>
      </c>
      <c r="BE163" s="156">
        <f>IF(N163="základní",J163,0)</f>
        <v>0</v>
      </c>
      <c r="BF163" s="156">
        <f>IF(N163="snížená",J163,0)</f>
        <v>0</v>
      </c>
      <c r="BG163" s="156">
        <f>IF(N163="zákl. přenesená",J163,0)</f>
        <v>0</v>
      </c>
      <c r="BH163" s="156">
        <f>IF(N163="sníž. přenesená",J163,0)</f>
        <v>0</v>
      </c>
      <c r="BI163" s="156">
        <f>IF(N163="nulová",J163,0)</f>
        <v>0</v>
      </c>
      <c r="BJ163" s="18" t="s">
        <v>87</v>
      </c>
      <c r="BK163" s="156">
        <f>ROUND(I163*H163,2)</f>
        <v>0</v>
      </c>
      <c r="BL163" s="18" t="s">
        <v>141</v>
      </c>
      <c r="BM163" s="155" t="s">
        <v>625</v>
      </c>
    </row>
    <row r="164" spans="1:65" s="2" customFormat="1" ht="19.5">
      <c r="A164" s="31"/>
      <c r="B164" s="32"/>
      <c r="C164" s="31"/>
      <c r="D164" s="157" t="s">
        <v>143</v>
      </c>
      <c r="E164" s="31"/>
      <c r="F164" s="158" t="s">
        <v>624</v>
      </c>
      <c r="G164" s="31"/>
      <c r="H164" s="31"/>
      <c r="I164" s="31"/>
      <c r="J164" s="31"/>
      <c r="K164" s="31"/>
      <c r="L164" s="32"/>
      <c r="M164" s="159"/>
      <c r="N164" s="160"/>
      <c r="O164" s="57"/>
      <c r="P164" s="57"/>
      <c r="Q164" s="57"/>
      <c r="R164" s="57"/>
      <c r="S164" s="57"/>
      <c r="T164" s="58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T164" s="18" t="s">
        <v>143</v>
      </c>
      <c r="AU164" s="18" t="s">
        <v>89</v>
      </c>
    </row>
    <row r="165" spans="1:65" s="2" customFormat="1" ht="16.5" customHeight="1">
      <c r="A165" s="31"/>
      <c r="B165" s="143"/>
      <c r="C165" s="144" t="s">
        <v>220</v>
      </c>
      <c r="D165" s="144" t="s">
        <v>137</v>
      </c>
      <c r="E165" s="145" t="s">
        <v>626</v>
      </c>
      <c r="F165" s="146" t="s">
        <v>627</v>
      </c>
      <c r="G165" s="147" t="s">
        <v>223</v>
      </c>
      <c r="H165" s="148">
        <v>10</v>
      </c>
      <c r="I165" s="149">
        <v>0</v>
      </c>
      <c r="J165" s="149">
        <f>ROUND(I165*H165,2)</f>
        <v>0</v>
      </c>
      <c r="K165" s="150"/>
      <c r="L165" s="32"/>
      <c r="M165" s="151" t="s">
        <v>1</v>
      </c>
      <c r="N165" s="152" t="s">
        <v>44</v>
      </c>
      <c r="O165" s="153">
        <v>5.3999999999999999E-2</v>
      </c>
      <c r="P165" s="153">
        <f>O165*H165</f>
        <v>0.54</v>
      </c>
      <c r="Q165" s="153">
        <v>1.9000000000000001E-4</v>
      </c>
      <c r="R165" s="153">
        <f>Q165*H165</f>
        <v>1.9000000000000002E-3</v>
      </c>
      <c r="S165" s="153">
        <v>0</v>
      </c>
      <c r="T165" s="154">
        <f>S165*H165</f>
        <v>0</v>
      </c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155" t="s">
        <v>141</v>
      </c>
      <c r="AT165" s="155" t="s">
        <v>137</v>
      </c>
      <c r="AU165" s="155" t="s">
        <v>89</v>
      </c>
      <c r="AY165" s="18" t="s">
        <v>135</v>
      </c>
      <c r="BE165" s="156">
        <f>IF(N165="základní",J165,0)</f>
        <v>0</v>
      </c>
      <c r="BF165" s="156">
        <f>IF(N165="snížená",J165,0)</f>
        <v>0</v>
      </c>
      <c r="BG165" s="156">
        <f>IF(N165="zákl. přenesená",J165,0)</f>
        <v>0</v>
      </c>
      <c r="BH165" s="156">
        <f>IF(N165="sníž. přenesená",J165,0)</f>
        <v>0</v>
      </c>
      <c r="BI165" s="156">
        <f>IF(N165="nulová",J165,0)</f>
        <v>0</v>
      </c>
      <c r="BJ165" s="18" t="s">
        <v>87</v>
      </c>
      <c r="BK165" s="156">
        <f>ROUND(I165*H165,2)</f>
        <v>0</v>
      </c>
      <c r="BL165" s="18" t="s">
        <v>141</v>
      </c>
      <c r="BM165" s="155" t="s">
        <v>628</v>
      </c>
    </row>
    <row r="166" spans="1:65" s="2" customFormat="1">
      <c r="A166" s="31"/>
      <c r="B166" s="32"/>
      <c r="C166" s="31"/>
      <c r="D166" s="157" t="s">
        <v>143</v>
      </c>
      <c r="E166" s="31"/>
      <c r="F166" s="158" t="s">
        <v>629</v>
      </c>
      <c r="G166" s="31"/>
      <c r="H166" s="31"/>
      <c r="I166" s="31"/>
      <c r="J166" s="31"/>
      <c r="K166" s="31"/>
      <c r="L166" s="32"/>
      <c r="M166" s="159"/>
      <c r="N166" s="160"/>
      <c r="O166" s="57"/>
      <c r="P166" s="57"/>
      <c r="Q166" s="57"/>
      <c r="R166" s="57"/>
      <c r="S166" s="57"/>
      <c r="T166" s="58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T166" s="18" t="s">
        <v>143</v>
      </c>
      <c r="AU166" s="18" t="s">
        <v>89</v>
      </c>
    </row>
    <row r="167" spans="1:65" s="13" customFormat="1">
      <c r="B167" s="161"/>
      <c r="D167" s="157" t="s">
        <v>145</v>
      </c>
      <c r="E167" s="162" t="s">
        <v>1</v>
      </c>
      <c r="F167" s="163" t="s">
        <v>208</v>
      </c>
      <c r="H167" s="164">
        <v>10</v>
      </c>
      <c r="L167" s="161"/>
      <c r="M167" s="165"/>
      <c r="N167" s="166"/>
      <c r="O167" s="166"/>
      <c r="P167" s="166"/>
      <c r="Q167" s="166"/>
      <c r="R167" s="166"/>
      <c r="S167" s="166"/>
      <c r="T167" s="167"/>
      <c r="AT167" s="162" t="s">
        <v>145</v>
      </c>
      <c r="AU167" s="162" t="s">
        <v>89</v>
      </c>
      <c r="AV167" s="13" t="s">
        <v>89</v>
      </c>
      <c r="AW167" s="13" t="s">
        <v>36</v>
      </c>
      <c r="AX167" s="13" t="s">
        <v>87</v>
      </c>
      <c r="AY167" s="162" t="s">
        <v>135</v>
      </c>
    </row>
    <row r="168" spans="1:65" s="2" customFormat="1" ht="21.75" customHeight="1">
      <c r="A168" s="31"/>
      <c r="B168" s="143"/>
      <c r="C168" s="144" t="s">
        <v>227</v>
      </c>
      <c r="D168" s="144" t="s">
        <v>137</v>
      </c>
      <c r="E168" s="145" t="s">
        <v>630</v>
      </c>
      <c r="F168" s="146" t="s">
        <v>631</v>
      </c>
      <c r="G168" s="147" t="s">
        <v>223</v>
      </c>
      <c r="H168" s="148">
        <v>10</v>
      </c>
      <c r="I168" s="149">
        <v>0</v>
      </c>
      <c r="J168" s="149">
        <f>ROUND(I168*H168,2)</f>
        <v>0</v>
      </c>
      <c r="K168" s="150"/>
      <c r="L168" s="32"/>
      <c r="M168" s="151" t="s">
        <v>1</v>
      </c>
      <c r="N168" s="152" t="s">
        <v>44</v>
      </c>
      <c r="O168" s="153">
        <v>2.3E-2</v>
      </c>
      <c r="P168" s="153">
        <f>O168*H168</f>
        <v>0.22999999999999998</v>
      </c>
      <c r="Q168" s="153">
        <v>6.9999999999999994E-5</v>
      </c>
      <c r="R168" s="153">
        <f>Q168*H168</f>
        <v>6.9999999999999988E-4</v>
      </c>
      <c r="S168" s="153">
        <v>0</v>
      </c>
      <c r="T168" s="154">
        <f>S168*H168</f>
        <v>0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155" t="s">
        <v>141</v>
      </c>
      <c r="AT168" s="155" t="s">
        <v>137</v>
      </c>
      <c r="AU168" s="155" t="s">
        <v>89</v>
      </c>
      <c r="AY168" s="18" t="s">
        <v>135</v>
      </c>
      <c r="BE168" s="156">
        <f>IF(N168="základní",J168,0)</f>
        <v>0</v>
      </c>
      <c r="BF168" s="156">
        <f>IF(N168="snížená",J168,0)</f>
        <v>0</v>
      </c>
      <c r="BG168" s="156">
        <f>IF(N168="zákl. přenesená",J168,0)</f>
        <v>0</v>
      </c>
      <c r="BH168" s="156">
        <f>IF(N168="sníž. přenesená",J168,0)</f>
        <v>0</v>
      </c>
      <c r="BI168" s="156">
        <f>IF(N168="nulová",J168,0)</f>
        <v>0</v>
      </c>
      <c r="BJ168" s="18" t="s">
        <v>87</v>
      </c>
      <c r="BK168" s="156">
        <f>ROUND(I168*H168,2)</f>
        <v>0</v>
      </c>
      <c r="BL168" s="18" t="s">
        <v>141</v>
      </c>
      <c r="BM168" s="155" t="s">
        <v>632</v>
      </c>
    </row>
    <row r="169" spans="1:65" s="2" customFormat="1">
      <c r="A169" s="31"/>
      <c r="B169" s="32"/>
      <c r="C169" s="31"/>
      <c r="D169" s="157" t="s">
        <v>143</v>
      </c>
      <c r="E169" s="31"/>
      <c r="F169" s="158" t="s">
        <v>633</v>
      </c>
      <c r="G169" s="31"/>
      <c r="H169" s="31"/>
      <c r="I169" s="31"/>
      <c r="J169" s="31"/>
      <c r="K169" s="31"/>
      <c r="L169" s="32"/>
      <c r="M169" s="159"/>
      <c r="N169" s="160"/>
      <c r="O169" s="57"/>
      <c r="P169" s="57"/>
      <c r="Q169" s="57"/>
      <c r="R169" s="57"/>
      <c r="S169" s="57"/>
      <c r="T169" s="58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T169" s="18" t="s">
        <v>143</v>
      </c>
      <c r="AU169" s="18" t="s">
        <v>89</v>
      </c>
    </row>
    <row r="170" spans="1:65" s="14" customFormat="1">
      <c r="B170" s="168"/>
      <c r="D170" s="157" t="s">
        <v>145</v>
      </c>
      <c r="E170" s="169" t="s">
        <v>1</v>
      </c>
      <c r="F170" s="170" t="s">
        <v>588</v>
      </c>
      <c r="H170" s="169" t="s">
        <v>1</v>
      </c>
      <c r="L170" s="168"/>
      <c r="M170" s="171"/>
      <c r="N170" s="172"/>
      <c r="O170" s="172"/>
      <c r="P170" s="172"/>
      <c r="Q170" s="172"/>
      <c r="R170" s="172"/>
      <c r="S170" s="172"/>
      <c r="T170" s="173"/>
      <c r="AT170" s="169" t="s">
        <v>145</v>
      </c>
      <c r="AU170" s="169" t="s">
        <v>89</v>
      </c>
      <c r="AV170" s="14" t="s">
        <v>87</v>
      </c>
      <c r="AW170" s="14" t="s">
        <v>36</v>
      </c>
      <c r="AX170" s="14" t="s">
        <v>79</v>
      </c>
      <c r="AY170" s="169" t="s">
        <v>135</v>
      </c>
    </row>
    <row r="171" spans="1:65" s="13" customFormat="1">
      <c r="B171" s="161"/>
      <c r="D171" s="157" t="s">
        <v>145</v>
      </c>
      <c r="E171" s="162" t="s">
        <v>1</v>
      </c>
      <c r="F171" s="163" t="s">
        <v>610</v>
      </c>
      <c r="H171" s="164">
        <v>10</v>
      </c>
      <c r="L171" s="161"/>
      <c r="M171" s="165"/>
      <c r="N171" s="166"/>
      <c r="O171" s="166"/>
      <c r="P171" s="166"/>
      <c r="Q171" s="166"/>
      <c r="R171" s="166"/>
      <c r="S171" s="166"/>
      <c r="T171" s="167"/>
      <c r="AT171" s="162" t="s">
        <v>145</v>
      </c>
      <c r="AU171" s="162" t="s">
        <v>89</v>
      </c>
      <c r="AV171" s="13" t="s">
        <v>89</v>
      </c>
      <c r="AW171" s="13" t="s">
        <v>36</v>
      </c>
      <c r="AX171" s="13" t="s">
        <v>87</v>
      </c>
      <c r="AY171" s="162" t="s">
        <v>135</v>
      </c>
    </row>
    <row r="172" spans="1:65" s="2" customFormat="1" ht="21.75" customHeight="1">
      <c r="A172" s="31"/>
      <c r="B172" s="143"/>
      <c r="C172" s="144" t="s">
        <v>232</v>
      </c>
      <c r="D172" s="144" t="s">
        <v>137</v>
      </c>
      <c r="E172" s="145" t="s">
        <v>634</v>
      </c>
      <c r="F172" s="146" t="s">
        <v>635</v>
      </c>
      <c r="G172" s="147" t="s">
        <v>374</v>
      </c>
      <c r="H172" s="148">
        <v>1</v>
      </c>
      <c r="I172" s="149">
        <v>0</v>
      </c>
      <c r="J172" s="149">
        <f>ROUND(I172*H172,2)</f>
        <v>0</v>
      </c>
      <c r="K172" s="150"/>
      <c r="L172" s="32"/>
      <c r="M172" s="151" t="s">
        <v>1</v>
      </c>
      <c r="N172" s="152" t="s">
        <v>44</v>
      </c>
      <c r="O172" s="153">
        <v>0</v>
      </c>
      <c r="P172" s="153">
        <f>O172*H172</f>
        <v>0</v>
      </c>
      <c r="Q172" s="153">
        <v>0</v>
      </c>
      <c r="R172" s="153">
        <f>Q172*H172</f>
        <v>0</v>
      </c>
      <c r="S172" s="153">
        <v>0</v>
      </c>
      <c r="T172" s="154">
        <f>S172*H172</f>
        <v>0</v>
      </c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R172" s="155" t="s">
        <v>141</v>
      </c>
      <c r="AT172" s="155" t="s">
        <v>137</v>
      </c>
      <c r="AU172" s="155" t="s">
        <v>89</v>
      </c>
      <c r="AY172" s="18" t="s">
        <v>135</v>
      </c>
      <c r="BE172" s="156">
        <f>IF(N172="základní",J172,0)</f>
        <v>0</v>
      </c>
      <c r="BF172" s="156">
        <f>IF(N172="snížená",J172,0)</f>
        <v>0</v>
      </c>
      <c r="BG172" s="156">
        <f>IF(N172="zákl. přenesená",J172,0)</f>
        <v>0</v>
      </c>
      <c r="BH172" s="156">
        <f>IF(N172="sníž. přenesená",J172,0)</f>
        <v>0</v>
      </c>
      <c r="BI172" s="156">
        <f>IF(N172="nulová",J172,0)</f>
        <v>0</v>
      </c>
      <c r="BJ172" s="18" t="s">
        <v>87</v>
      </c>
      <c r="BK172" s="156">
        <f>ROUND(I172*H172,2)</f>
        <v>0</v>
      </c>
      <c r="BL172" s="18" t="s">
        <v>141</v>
      </c>
      <c r="BM172" s="155" t="s">
        <v>636</v>
      </c>
    </row>
    <row r="173" spans="1:65" s="2" customFormat="1">
      <c r="A173" s="31"/>
      <c r="B173" s="32"/>
      <c r="C173" s="31"/>
      <c r="D173" s="157" t="s">
        <v>143</v>
      </c>
      <c r="E173" s="31"/>
      <c r="F173" s="158" t="s">
        <v>637</v>
      </c>
      <c r="G173" s="31"/>
      <c r="H173" s="31"/>
      <c r="I173" s="31"/>
      <c r="J173" s="31"/>
      <c r="K173" s="31"/>
      <c r="L173" s="32"/>
      <c r="M173" s="159"/>
      <c r="N173" s="160"/>
      <c r="O173" s="57"/>
      <c r="P173" s="57"/>
      <c r="Q173" s="57"/>
      <c r="R173" s="57"/>
      <c r="S173" s="57"/>
      <c r="T173" s="58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T173" s="18" t="s">
        <v>143</v>
      </c>
      <c r="AU173" s="18" t="s">
        <v>89</v>
      </c>
    </row>
    <row r="174" spans="1:65" s="12" customFormat="1" ht="22.9" customHeight="1">
      <c r="B174" s="131"/>
      <c r="D174" s="132" t="s">
        <v>78</v>
      </c>
      <c r="E174" s="141" t="s">
        <v>293</v>
      </c>
      <c r="F174" s="141" t="s">
        <v>294</v>
      </c>
      <c r="J174" s="142">
        <f>BK174</f>
        <v>0</v>
      </c>
      <c r="L174" s="131"/>
      <c r="M174" s="135"/>
      <c r="N174" s="136"/>
      <c r="O174" s="136"/>
      <c r="P174" s="137">
        <f>SUM(P175:P176)</f>
        <v>0</v>
      </c>
      <c r="Q174" s="136"/>
      <c r="R174" s="137">
        <f>SUM(R175:R176)</f>
        <v>0</v>
      </c>
      <c r="S174" s="136"/>
      <c r="T174" s="138">
        <f>SUM(T175:T176)</f>
        <v>0</v>
      </c>
      <c r="AR174" s="132" t="s">
        <v>87</v>
      </c>
      <c r="AT174" s="139" t="s">
        <v>78</v>
      </c>
      <c r="AU174" s="139" t="s">
        <v>87</v>
      </c>
      <c r="AY174" s="132" t="s">
        <v>135</v>
      </c>
      <c r="BK174" s="140">
        <f>SUM(BK175:BK176)</f>
        <v>0</v>
      </c>
    </row>
    <row r="175" spans="1:65" s="2" customFormat="1" ht="55.5" customHeight="1">
      <c r="A175" s="31"/>
      <c r="B175" s="143"/>
      <c r="C175" s="144" t="s">
        <v>8</v>
      </c>
      <c r="D175" s="144" t="s">
        <v>137</v>
      </c>
      <c r="E175" s="145" t="s">
        <v>638</v>
      </c>
      <c r="F175" s="146" t="s">
        <v>639</v>
      </c>
      <c r="G175" s="147" t="s">
        <v>183</v>
      </c>
      <c r="H175" s="148">
        <v>1.923</v>
      </c>
      <c r="I175" s="149">
        <v>0</v>
      </c>
      <c r="J175" s="149">
        <f>ROUND(I175*H175,2)</f>
        <v>0</v>
      </c>
      <c r="K175" s="150"/>
      <c r="L175" s="32"/>
      <c r="M175" s="151" t="s">
        <v>1</v>
      </c>
      <c r="N175" s="152" t="s">
        <v>44</v>
      </c>
      <c r="O175" s="153">
        <v>0</v>
      </c>
      <c r="P175" s="153">
        <f>O175*H175</f>
        <v>0</v>
      </c>
      <c r="Q175" s="153">
        <v>0</v>
      </c>
      <c r="R175" s="153">
        <f>Q175*H175</f>
        <v>0</v>
      </c>
      <c r="S175" s="153">
        <v>0</v>
      </c>
      <c r="T175" s="154">
        <f>S175*H175</f>
        <v>0</v>
      </c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R175" s="155" t="s">
        <v>141</v>
      </c>
      <c r="AT175" s="155" t="s">
        <v>137</v>
      </c>
      <c r="AU175" s="155" t="s">
        <v>89</v>
      </c>
      <c r="AY175" s="18" t="s">
        <v>135</v>
      </c>
      <c r="BE175" s="156">
        <f>IF(N175="základní",J175,0)</f>
        <v>0</v>
      </c>
      <c r="BF175" s="156">
        <f>IF(N175="snížená",J175,0)</f>
        <v>0</v>
      </c>
      <c r="BG175" s="156">
        <f>IF(N175="zákl. přenesená",J175,0)</f>
        <v>0</v>
      </c>
      <c r="BH175" s="156">
        <f>IF(N175="sníž. přenesená",J175,0)</f>
        <v>0</v>
      </c>
      <c r="BI175" s="156">
        <f>IF(N175="nulová",J175,0)</f>
        <v>0</v>
      </c>
      <c r="BJ175" s="18" t="s">
        <v>87</v>
      </c>
      <c r="BK175" s="156">
        <f>ROUND(I175*H175,2)</f>
        <v>0</v>
      </c>
      <c r="BL175" s="18" t="s">
        <v>141</v>
      </c>
      <c r="BM175" s="155" t="s">
        <v>640</v>
      </c>
    </row>
    <row r="176" spans="1:65" s="2" customFormat="1" ht="39">
      <c r="A176" s="31"/>
      <c r="B176" s="32"/>
      <c r="C176" s="31"/>
      <c r="D176" s="157" t="s">
        <v>143</v>
      </c>
      <c r="E176" s="31"/>
      <c r="F176" s="158" t="s">
        <v>639</v>
      </c>
      <c r="G176" s="31"/>
      <c r="H176" s="31"/>
      <c r="I176" s="31"/>
      <c r="J176" s="31"/>
      <c r="K176" s="31"/>
      <c r="L176" s="32"/>
      <c r="M176" s="159"/>
      <c r="N176" s="160"/>
      <c r="O176" s="57"/>
      <c r="P176" s="57"/>
      <c r="Q176" s="57"/>
      <c r="R176" s="57"/>
      <c r="S176" s="57"/>
      <c r="T176" s="58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T176" s="18" t="s">
        <v>143</v>
      </c>
      <c r="AU176" s="18" t="s">
        <v>89</v>
      </c>
    </row>
    <row r="177" spans="1:65" s="12" customFormat="1" ht="25.9" customHeight="1">
      <c r="B177" s="131"/>
      <c r="D177" s="132" t="s">
        <v>78</v>
      </c>
      <c r="E177" s="133" t="s">
        <v>209</v>
      </c>
      <c r="F177" s="133" t="s">
        <v>641</v>
      </c>
      <c r="J177" s="134">
        <f>BK177</f>
        <v>0</v>
      </c>
      <c r="L177" s="131"/>
      <c r="M177" s="135"/>
      <c r="N177" s="136"/>
      <c r="O177" s="136"/>
      <c r="P177" s="137">
        <f>P178+P191</f>
        <v>28.697000000000003</v>
      </c>
      <c r="Q177" s="136"/>
      <c r="R177" s="137">
        <f>R178+R191</f>
        <v>0.79669999999999996</v>
      </c>
      <c r="S177" s="136"/>
      <c r="T177" s="138">
        <f>T178+T191</f>
        <v>0</v>
      </c>
      <c r="AR177" s="132" t="s">
        <v>152</v>
      </c>
      <c r="AT177" s="139" t="s">
        <v>78</v>
      </c>
      <c r="AU177" s="139" t="s">
        <v>79</v>
      </c>
      <c r="AY177" s="132" t="s">
        <v>135</v>
      </c>
      <c r="BK177" s="140">
        <f>BK178+BK191</f>
        <v>0</v>
      </c>
    </row>
    <row r="178" spans="1:65" s="12" customFormat="1" ht="22.9" customHeight="1">
      <c r="B178" s="131"/>
      <c r="D178" s="132" t="s">
        <v>78</v>
      </c>
      <c r="E178" s="141" t="s">
        <v>642</v>
      </c>
      <c r="F178" s="141" t="s">
        <v>643</v>
      </c>
      <c r="J178" s="142">
        <f>BK178</f>
        <v>0</v>
      </c>
      <c r="L178" s="131"/>
      <c r="M178" s="135"/>
      <c r="N178" s="136"/>
      <c r="O178" s="136"/>
      <c r="P178" s="137">
        <f>SUM(P179:P190)</f>
        <v>13.507</v>
      </c>
      <c r="Q178" s="136"/>
      <c r="R178" s="137">
        <f>SUM(R179:R190)</f>
        <v>1.5299999999999999E-2</v>
      </c>
      <c r="S178" s="136"/>
      <c r="T178" s="138">
        <f>SUM(T179:T190)</f>
        <v>0</v>
      </c>
      <c r="AR178" s="132" t="s">
        <v>152</v>
      </c>
      <c r="AT178" s="139" t="s">
        <v>78</v>
      </c>
      <c r="AU178" s="139" t="s">
        <v>87</v>
      </c>
      <c r="AY178" s="132" t="s">
        <v>135</v>
      </c>
      <c r="BK178" s="140">
        <f>SUM(BK179:BK190)</f>
        <v>0</v>
      </c>
    </row>
    <row r="179" spans="1:65" s="2" customFormat="1" ht="16.5" customHeight="1">
      <c r="A179" s="31"/>
      <c r="B179" s="143"/>
      <c r="C179" s="144" t="s">
        <v>288</v>
      </c>
      <c r="D179" s="144" t="s">
        <v>137</v>
      </c>
      <c r="E179" s="145" t="s">
        <v>644</v>
      </c>
      <c r="F179" s="146" t="s">
        <v>645</v>
      </c>
      <c r="G179" s="147" t="s">
        <v>374</v>
      </c>
      <c r="H179" s="148">
        <v>1</v>
      </c>
      <c r="I179" s="149">
        <v>0</v>
      </c>
      <c r="J179" s="149">
        <f>ROUND(I179*H179,2)</f>
        <v>0</v>
      </c>
      <c r="K179" s="150"/>
      <c r="L179" s="32"/>
      <c r="M179" s="151" t="s">
        <v>1</v>
      </c>
      <c r="N179" s="152" t="s">
        <v>44</v>
      </c>
      <c r="O179" s="153">
        <v>0.23899999999999999</v>
      </c>
      <c r="P179" s="153">
        <f>O179*H179</f>
        <v>0.23899999999999999</v>
      </c>
      <c r="Q179" s="153">
        <v>0</v>
      </c>
      <c r="R179" s="153">
        <f>Q179*H179</f>
        <v>0</v>
      </c>
      <c r="S179" s="153">
        <v>0</v>
      </c>
      <c r="T179" s="154">
        <f>S179*H179</f>
        <v>0</v>
      </c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R179" s="155" t="s">
        <v>646</v>
      </c>
      <c r="AT179" s="155" t="s">
        <v>137</v>
      </c>
      <c r="AU179" s="155" t="s">
        <v>89</v>
      </c>
      <c r="AY179" s="18" t="s">
        <v>135</v>
      </c>
      <c r="BE179" s="156">
        <f>IF(N179="základní",J179,0)</f>
        <v>0</v>
      </c>
      <c r="BF179" s="156">
        <f>IF(N179="snížená",J179,0)</f>
        <v>0</v>
      </c>
      <c r="BG179" s="156">
        <f>IF(N179="zákl. přenesená",J179,0)</f>
        <v>0</v>
      </c>
      <c r="BH179" s="156">
        <f>IF(N179="sníž. přenesená",J179,0)</f>
        <v>0</v>
      </c>
      <c r="BI179" s="156">
        <f>IF(N179="nulová",J179,0)</f>
        <v>0</v>
      </c>
      <c r="BJ179" s="18" t="s">
        <v>87</v>
      </c>
      <c r="BK179" s="156">
        <f>ROUND(I179*H179,2)</f>
        <v>0</v>
      </c>
      <c r="BL179" s="18" t="s">
        <v>646</v>
      </c>
      <c r="BM179" s="155" t="s">
        <v>647</v>
      </c>
    </row>
    <row r="180" spans="1:65" s="2" customFormat="1" ht="19.5">
      <c r="A180" s="31"/>
      <c r="B180" s="32"/>
      <c r="C180" s="31"/>
      <c r="D180" s="157" t="s">
        <v>143</v>
      </c>
      <c r="E180" s="31"/>
      <c r="F180" s="158" t="s">
        <v>648</v>
      </c>
      <c r="G180" s="31"/>
      <c r="H180" s="31"/>
      <c r="I180" s="31"/>
      <c r="J180" s="31"/>
      <c r="K180" s="31"/>
      <c r="L180" s="32"/>
      <c r="M180" s="159"/>
      <c r="N180" s="160"/>
      <c r="O180" s="57"/>
      <c r="P180" s="57"/>
      <c r="Q180" s="57"/>
      <c r="R180" s="57"/>
      <c r="S180" s="57"/>
      <c r="T180" s="58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T180" s="18" t="s">
        <v>143</v>
      </c>
      <c r="AU180" s="18" t="s">
        <v>89</v>
      </c>
    </row>
    <row r="181" spans="1:65" s="2" customFormat="1" ht="33" customHeight="1">
      <c r="A181" s="31"/>
      <c r="B181" s="143"/>
      <c r="C181" s="144" t="s">
        <v>295</v>
      </c>
      <c r="D181" s="144" t="s">
        <v>137</v>
      </c>
      <c r="E181" s="145" t="s">
        <v>649</v>
      </c>
      <c r="F181" s="146" t="s">
        <v>650</v>
      </c>
      <c r="G181" s="147" t="s">
        <v>456</v>
      </c>
      <c r="H181" s="148">
        <v>1</v>
      </c>
      <c r="I181" s="149">
        <v>0</v>
      </c>
      <c r="J181" s="149">
        <f>ROUND(I181*H181,2)</f>
        <v>0</v>
      </c>
      <c r="K181" s="150"/>
      <c r="L181" s="32"/>
      <c r="M181" s="151" t="s">
        <v>1</v>
      </c>
      <c r="N181" s="152" t="s">
        <v>44</v>
      </c>
      <c r="O181" s="153">
        <v>12.398</v>
      </c>
      <c r="P181" s="153">
        <f>O181*H181</f>
        <v>12.398</v>
      </c>
      <c r="Q181" s="153">
        <v>0</v>
      </c>
      <c r="R181" s="153">
        <f>Q181*H181</f>
        <v>0</v>
      </c>
      <c r="S181" s="153">
        <v>0</v>
      </c>
      <c r="T181" s="154">
        <f>S181*H181</f>
        <v>0</v>
      </c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R181" s="155" t="s">
        <v>646</v>
      </c>
      <c r="AT181" s="155" t="s">
        <v>137</v>
      </c>
      <c r="AU181" s="155" t="s">
        <v>89</v>
      </c>
      <c r="AY181" s="18" t="s">
        <v>135</v>
      </c>
      <c r="BE181" s="156">
        <f>IF(N181="základní",J181,0)</f>
        <v>0</v>
      </c>
      <c r="BF181" s="156">
        <f>IF(N181="snížená",J181,0)</f>
        <v>0</v>
      </c>
      <c r="BG181" s="156">
        <f>IF(N181="zákl. přenesená",J181,0)</f>
        <v>0</v>
      </c>
      <c r="BH181" s="156">
        <f>IF(N181="sníž. přenesená",J181,0)</f>
        <v>0</v>
      </c>
      <c r="BI181" s="156">
        <f>IF(N181="nulová",J181,0)</f>
        <v>0</v>
      </c>
      <c r="BJ181" s="18" t="s">
        <v>87</v>
      </c>
      <c r="BK181" s="156">
        <f>ROUND(I181*H181,2)</f>
        <v>0</v>
      </c>
      <c r="BL181" s="18" t="s">
        <v>646</v>
      </c>
      <c r="BM181" s="155" t="s">
        <v>651</v>
      </c>
    </row>
    <row r="182" spans="1:65" s="2" customFormat="1" ht="29.25">
      <c r="A182" s="31"/>
      <c r="B182" s="32"/>
      <c r="C182" s="31"/>
      <c r="D182" s="157" t="s">
        <v>143</v>
      </c>
      <c r="E182" s="31"/>
      <c r="F182" s="158" t="s">
        <v>652</v>
      </c>
      <c r="G182" s="31"/>
      <c r="H182" s="31"/>
      <c r="I182" s="31"/>
      <c r="J182" s="31"/>
      <c r="K182" s="31"/>
      <c r="L182" s="32"/>
      <c r="M182" s="159"/>
      <c r="N182" s="160"/>
      <c r="O182" s="57"/>
      <c r="P182" s="57"/>
      <c r="Q182" s="57"/>
      <c r="R182" s="57"/>
      <c r="S182" s="57"/>
      <c r="T182" s="58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T182" s="18" t="s">
        <v>143</v>
      </c>
      <c r="AU182" s="18" t="s">
        <v>89</v>
      </c>
    </row>
    <row r="183" spans="1:65" s="2" customFormat="1" ht="33" customHeight="1">
      <c r="A183" s="31"/>
      <c r="B183" s="143"/>
      <c r="C183" s="144" t="s">
        <v>248</v>
      </c>
      <c r="D183" s="144" t="s">
        <v>137</v>
      </c>
      <c r="E183" s="145" t="s">
        <v>653</v>
      </c>
      <c r="F183" s="146" t="s">
        <v>654</v>
      </c>
      <c r="G183" s="147" t="s">
        <v>223</v>
      </c>
      <c r="H183" s="148">
        <v>15</v>
      </c>
      <c r="I183" s="149">
        <v>0</v>
      </c>
      <c r="J183" s="149">
        <f>ROUND(I183*H183,2)</f>
        <v>0</v>
      </c>
      <c r="K183" s="150"/>
      <c r="L183" s="32"/>
      <c r="M183" s="151" t="s">
        <v>1</v>
      </c>
      <c r="N183" s="152" t="s">
        <v>44</v>
      </c>
      <c r="O183" s="153">
        <v>5.8000000000000003E-2</v>
      </c>
      <c r="P183" s="153">
        <f>O183*H183</f>
        <v>0.87</v>
      </c>
      <c r="Q183" s="153">
        <v>0</v>
      </c>
      <c r="R183" s="153">
        <f>Q183*H183</f>
        <v>0</v>
      </c>
      <c r="S183" s="153">
        <v>0</v>
      </c>
      <c r="T183" s="154">
        <f>S183*H183</f>
        <v>0</v>
      </c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R183" s="155" t="s">
        <v>646</v>
      </c>
      <c r="AT183" s="155" t="s">
        <v>137</v>
      </c>
      <c r="AU183" s="155" t="s">
        <v>89</v>
      </c>
      <c r="AY183" s="18" t="s">
        <v>135</v>
      </c>
      <c r="BE183" s="156">
        <f>IF(N183="základní",J183,0)</f>
        <v>0</v>
      </c>
      <c r="BF183" s="156">
        <f>IF(N183="snížená",J183,0)</f>
        <v>0</v>
      </c>
      <c r="BG183" s="156">
        <f>IF(N183="zákl. přenesená",J183,0)</f>
        <v>0</v>
      </c>
      <c r="BH183" s="156">
        <f>IF(N183="sníž. přenesená",J183,0)</f>
        <v>0</v>
      </c>
      <c r="BI183" s="156">
        <f>IF(N183="nulová",J183,0)</f>
        <v>0</v>
      </c>
      <c r="BJ183" s="18" t="s">
        <v>87</v>
      </c>
      <c r="BK183" s="156">
        <f>ROUND(I183*H183,2)</f>
        <v>0</v>
      </c>
      <c r="BL183" s="18" t="s">
        <v>646</v>
      </c>
      <c r="BM183" s="155" t="s">
        <v>655</v>
      </c>
    </row>
    <row r="184" spans="1:65" s="2" customFormat="1" ht="39">
      <c r="A184" s="31"/>
      <c r="B184" s="32"/>
      <c r="C184" s="31"/>
      <c r="D184" s="157" t="s">
        <v>143</v>
      </c>
      <c r="E184" s="31"/>
      <c r="F184" s="158" t="s">
        <v>656</v>
      </c>
      <c r="G184" s="31"/>
      <c r="H184" s="31"/>
      <c r="I184" s="31"/>
      <c r="J184" s="31"/>
      <c r="K184" s="31"/>
      <c r="L184" s="32"/>
      <c r="M184" s="159"/>
      <c r="N184" s="160"/>
      <c r="O184" s="57"/>
      <c r="P184" s="57"/>
      <c r="Q184" s="57"/>
      <c r="R184" s="57"/>
      <c r="S184" s="57"/>
      <c r="T184" s="58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T184" s="18" t="s">
        <v>143</v>
      </c>
      <c r="AU184" s="18" t="s">
        <v>89</v>
      </c>
    </row>
    <row r="185" spans="1:65" s="2" customFormat="1" ht="16.5" customHeight="1">
      <c r="A185" s="31"/>
      <c r="B185" s="143"/>
      <c r="C185" s="188" t="s">
        <v>253</v>
      </c>
      <c r="D185" s="188" t="s">
        <v>209</v>
      </c>
      <c r="E185" s="189" t="s">
        <v>657</v>
      </c>
      <c r="F185" s="190" t="s">
        <v>658</v>
      </c>
      <c r="G185" s="191" t="s">
        <v>223</v>
      </c>
      <c r="H185" s="192">
        <v>15</v>
      </c>
      <c r="I185" s="193">
        <v>0</v>
      </c>
      <c r="J185" s="193">
        <f>ROUND(I185*H185,2)</f>
        <v>0</v>
      </c>
      <c r="K185" s="194"/>
      <c r="L185" s="195"/>
      <c r="M185" s="196" t="s">
        <v>1</v>
      </c>
      <c r="N185" s="197" t="s">
        <v>44</v>
      </c>
      <c r="O185" s="153">
        <v>0</v>
      </c>
      <c r="P185" s="153">
        <f>O185*H185</f>
        <v>0</v>
      </c>
      <c r="Q185" s="153">
        <v>8.9999999999999998E-4</v>
      </c>
      <c r="R185" s="153">
        <f>Q185*H185</f>
        <v>1.35E-2</v>
      </c>
      <c r="S185" s="153">
        <v>0</v>
      </c>
      <c r="T185" s="154">
        <f>S185*H185</f>
        <v>0</v>
      </c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R185" s="155" t="s">
        <v>659</v>
      </c>
      <c r="AT185" s="155" t="s">
        <v>209</v>
      </c>
      <c r="AU185" s="155" t="s">
        <v>89</v>
      </c>
      <c r="AY185" s="18" t="s">
        <v>135</v>
      </c>
      <c r="BE185" s="156">
        <f>IF(N185="základní",J185,0)</f>
        <v>0</v>
      </c>
      <c r="BF185" s="156">
        <f>IF(N185="snížená",J185,0)</f>
        <v>0</v>
      </c>
      <c r="BG185" s="156">
        <f>IF(N185="zákl. přenesená",J185,0)</f>
        <v>0</v>
      </c>
      <c r="BH185" s="156">
        <f>IF(N185="sníž. přenesená",J185,0)</f>
        <v>0</v>
      </c>
      <c r="BI185" s="156">
        <f>IF(N185="nulová",J185,0)</f>
        <v>0</v>
      </c>
      <c r="BJ185" s="18" t="s">
        <v>87</v>
      </c>
      <c r="BK185" s="156">
        <f>ROUND(I185*H185,2)</f>
        <v>0</v>
      </c>
      <c r="BL185" s="18" t="s">
        <v>659</v>
      </c>
      <c r="BM185" s="155" t="s">
        <v>660</v>
      </c>
    </row>
    <row r="186" spans="1:65" s="2" customFormat="1">
      <c r="A186" s="31"/>
      <c r="B186" s="32"/>
      <c r="C186" s="31"/>
      <c r="D186" s="157" t="s">
        <v>143</v>
      </c>
      <c r="E186" s="31"/>
      <c r="F186" s="158" t="s">
        <v>658</v>
      </c>
      <c r="G186" s="31"/>
      <c r="H186" s="31"/>
      <c r="I186" s="31"/>
      <c r="J186" s="31"/>
      <c r="K186" s="31"/>
      <c r="L186" s="32"/>
      <c r="M186" s="159"/>
      <c r="N186" s="160"/>
      <c r="O186" s="57"/>
      <c r="P186" s="57"/>
      <c r="Q186" s="57"/>
      <c r="R186" s="57"/>
      <c r="S186" s="57"/>
      <c r="T186" s="58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T186" s="18" t="s">
        <v>143</v>
      </c>
      <c r="AU186" s="18" t="s">
        <v>89</v>
      </c>
    </row>
    <row r="187" spans="1:65" s="13" customFormat="1">
      <c r="B187" s="161"/>
      <c r="D187" s="157" t="s">
        <v>145</v>
      </c>
      <c r="F187" s="163" t="s">
        <v>661</v>
      </c>
      <c r="H187" s="164">
        <v>15</v>
      </c>
      <c r="L187" s="161"/>
      <c r="M187" s="165"/>
      <c r="N187" s="166"/>
      <c r="O187" s="166"/>
      <c r="P187" s="166"/>
      <c r="Q187" s="166"/>
      <c r="R187" s="166"/>
      <c r="S187" s="166"/>
      <c r="T187" s="167"/>
      <c r="AT187" s="162" t="s">
        <v>145</v>
      </c>
      <c r="AU187" s="162" t="s">
        <v>89</v>
      </c>
      <c r="AV187" s="13" t="s">
        <v>89</v>
      </c>
      <c r="AW187" s="13" t="s">
        <v>3</v>
      </c>
      <c r="AX187" s="13" t="s">
        <v>87</v>
      </c>
      <c r="AY187" s="162" t="s">
        <v>135</v>
      </c>
    </row>
    <row r="188" spans="1:65" s="2" customFormat="1" ht="16.5" customHeight="1">
      <c r="A188" s="31"/>
      <c r="B188" s="143"/>
      <c r="C188" s="188" t="s">
        <v>260</v>
      </c>
      <c r="D188" s="188" t="s">
        <v>209</v>
      </c>
      <c r="E188" s="189" t="s">
        <v>662</v>
      </c>
      <c r="F188" s="190" t="s">
        <v>663</v>
      </c>
      <c r="G188" s="191" t="s">
        <v>223</v>
      </c>
      <c r="H188" s="192">
        <v>15</v>
      </c>
      <c r="I188" s="193">
        <v>0</v>
      </c>
      <c r="J188" s="193">
        <f>ROUND(I188*H188,2)</f>
        <v>0</v>
      </c>
      <c r="K188" s="194"/>
      <c r="L188" s="195"/>
      <c r="M188" s="196" t="s">
        <v>1</v>
      </c>
      <c r="N188" s="197" t="s">
        <v>44</v>
      </c>
      <c r="O188" s="153">
        <v>0</v>
      </c>
      <c r="P188" s="153">
        <f>O188*H188</f>
        <v>0</v>
      </c>
      <c r="Q188" s="153">
        <v>1.2E-4</v>
      </c>
      <c r="R188" s="153">
        <f>Q188*H188</f>
        <v>1.8E-3</v>
      </c>
      <c r="S188" s="153">
        <v>0</v>
      </c>
      <c r="T188" s="154">
        <f>S188*H188</f>
        <v>0</v>
      </c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R188" s="155" t="s">
        <v>659</v>
      </c>
      <c r="AT188" s="155" t="s">
        <v>209</v>
      </c>
      <c r="AU188" s="155" t="s">
        <v>89</v>
      </c>
      <c r="AY188" s="18" t="s">
        <v>135</v>
      </c>
      <c r="BE188" s="156">
        <f>IF(N188="základní",J188,0)</f>
        <v>0</v>
      </c>
      <c r="BF188" s="156">
        <f>IF(N188="snížená",J188,0)</f>
        <v>0</v>
      </c>
      <c r="BG188" s="156">
        <f>IF(N188="zákl. přenesená",J188,0)</f>
        <v>0</v>
      </c>
      <c r="BH188" s="156">
        <f>IF(N188="sníž. přenesená",J188,0)</f>
        <v>0</v>
      </c>
      <c r="BI188" s="156">
        <f>IF(N188="nulová",J188,0)</f>
        <v>0</v>
      </c>
      <c r="BJ188" s="18" t="s">
        <v>87</v>
      </c>
      <c r="BK188" s="156">
        <f>ROUND(I188*H188,2)</f>
        <v>0</v>
      </c>
      <c r="BL188" s="18" t="s">
        <v>659</v>
      </c>
      <c r="BM188" s="155" t="s">
        <v>664</v>
      </c>
    </row>
    <row r="189" spans="1:65" s="2" customFormat="1">
      <c r="A189" s="31"/>
      <c r="B189" s="32"/>
      <c r="C189" s="31"/>
      <c r="D189" s="157" t="s">
        <v>143</v>
      </c>
      <c r="E189" s="31"/>
      <c r="F189" s="158" t="s">
        <v>663</v>
      </c>
      <c r="G189" s="31"/>
      <c r="H189" s="31"/>
      <c r="I189" s="31"/>
      <c r="J189" s="31"/>
      <c r="K189" s="31"/>
      <c r="L189" s="32"/>
      <c r="M189" s="159"/>
      <c r="N189" s="160"/>
      <c r="O189" s="57"/>
      <c r="P189" s="57"/>
      <c r="Q189" s="57"/>
      <c r="R189" s="57"/>
      <c r="S189" s="57"/>
      <c r="T189" s="58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T189" s="18" t="s">
        <v>143</v>
      </c>
      <c r="AU189" s="18" t="s">
        <v>89</v>
      </c>
    </row>
    <row r="190" spans="1:65" s="13" customFormat="1">
      <c r="B190" s="161"/>
      <c r="D190" s="157" t="s">
        <v>145</v>
      </c>
      <c r="F190" s="163" t="s">
        <v>661</v>
      </c>
      <c r="H190" s="164">
        <v>15</v>
      </c>
      <c r="L190" s="161"/>
      <c r="M190" s="165"/>
      <c r="N190" s="166"/>
      <c r="O190" s="166"/>
      <c r="P190" s="166"/>
      <c r="Q190" s="166"/>
      <c r="R190" s="166"/>
      <c r="S190" s="166"/>
      <c r="T190" s="167"/>
      <c r="AT190" s="162" t="s">
        <v>145</v>
      </c>
      <c r="AU190" s="162" t="s">
        <v>89</v>
      </c>
      <c r="AV190" s="13" t="s">
        <v>89</v>
      </c>
      <c r="AW190" s="13" t="s">
        <v>3</v>
      </c>
      <c r="AX190" s="13" t="s">
        <v>87</v>
      </c>
      <c r="AY190" s="162" t="s">
        <v>135</v>
      </c>
    </row>
    <row r="191" spans="1:65" s="12" customFormat="1" ht="22.9" customHeight="1">
      <c r="B191" s="131"/>
      <c r="D191" s="132" t="s">
        <v>78</v>
      </c>
      <c r="E191" s="141" t="s">
        <v>665</v>
      </c>
      <c r="F191" s="141" t="s">
        <v>666</v>
      </c>
      <c r="J191" s="142">
        <f>BK191</f>
        <v>0</v>
      </c>
      <c r="L191" s="131"/>
      <c r="M191" s="135"/>
      <c r="N191" s="136"/>
      <c r="O191" s="136"/>
      <c r="P191" s="137">
        <f>SUM(P192:P201)</f>
        <v>15.190000000000001</v>
      </c>
      <c r="Q191" s="136"/>
      <c r="R191" s="137">
        <f>SUM(R192:R201)</f>
        <v>0.78139999999999998</v>
      </c>
      <c r="S191" s="136"/>
      <c r="T191" s="138">
        <f>SUM(T192:T201)</f>
        <v>0</v>
      </c>
      <c r="AR191" s="132" t="s">
        <v>152</v>
      </c>
      <c r="AT191" s="139" t="s">
        <v>78</v>
      </c>
      <c r="AU191" s="139" t="s">
        <v>87</v>
      </c>
      <c r="AY191" s="132" t="s">
        <v>135</v>
      </c>
      <c r="BK191" s="140">
        <f>SUM(BK192:BK201)</f>
        <v>0</v>
      </c>
    </row>
    <row r="192" spans="1:65" s="2" customFormat="1" ht="21.75" customHeight="1">
      <c r="A192" s="31"/>
      <c r="B192" s="143"/>
      <c r="C192" s="144" t="s">
        <v>268</v>
      </c>
      <c r="D192" s="144" t="s">
        <v>137</v>
      </c>
      <c r="E192" s="145" t="s">
        <v>667</v>
      </c>
      <c r="F192" s="146" t="s">
        <v>668</v>
      </c>
      <c r="G192" s="147" t="s">
        <v>223</v>
      </c>
      <c r="H192" s="148">
        <v>10</v>
      </c>
      <c r="I192" s="149">
        <v>0</v>
      </c>
      <c r="J192" s="149">
        <f>ROUND(I192*H192,2)</f>
        <v>0</v>
      </c>
      <c r="K192" s="150"/>
      <c r="L192" s="32"/>
      <c r="M192" s="151" t="s">
        <v>1</v>
      </c>
      <c r="N192" s="152" t="s">
        <v>44</v>
      </c>
      <c r="O192" s="153">
        <v>1.2330000000000001</v>
      </c>
      <c r="P192" s="153">
        <f>O192*H192</f>
        <v>12.330000000000002</v>
      </c>
      <c r="Q192" s="153">
        <v>0</v>
      </c>
      <c r="R192" s="153">
        <f>Q192*H192</f>
        <v>0</v>
      </c>
      <c r="S192" s="153">
        <v>0</v>
      </c>
      <c r="T192" s="154">
        <f>S192*H192</f>
        <v>0</v>
      </c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R192" s="155" t="s">
        <v>646</v>
      </c>
      <c r="AT192" s="155" t="s">
        <v>137</v>
      </c>
      <c r="AU192" s="155" t="s">
        <v>89</v>
      </c>
      <c r="AY192" s="18" t="s">
        <v>135</v>
      </c>
      <c r="BE192" s="156">
        <f>IF(N192="základní",J192,0)</f>
        <v>0</v>
      </c>
      <c r="BF192" s="156">
        <f>IF(N192="snížená",J192,0)</f>
        <v>0</v>
      </c>
      <c r="BG192" s="156">
        <f>IF(N192="zákl. přenesená",J192,0)</f>
        <v>0</v>
      </c>
      <c r="BH192" s="156">
        <f>IF(N192="sníž. přenesená",J192,0)</f>
        <v>0</v>
      </c>
      <c r="BI192" s="156">
        <f>IF(N192="nulová",J192,0)</f>
        <v>0</v>
      </c>
      <c r="BJ192" s="18" t="s">
        <v>87</v>
      </c>
      <c r="BK192" s="156">
        <f>ROUND(I192*H192,2)</f>
        <v>0</v>
      </c>
      <c r="BL192" s="18" t="s">
        <v>646</v>
      </c>
      <c r="BM192" s="155" t="s">
        <v>669</v>
      </c>
    </row>
    <row r="193" spans="1:65" s="2" customFormat="1" ht="39">
      <c r="A193" s="31"/>
      <c r="B193" s="32"/>
      <c r="C193" s="31"/>
      <c r="D193" s="157" t="s">
        <v>143</v>
      </c>
      <c r="E193" s="31"/>
      <c r="F193" s="158" t="s">
        <v>670</v>
      </c>
      <c r="G193" s="31"/>
      <c r="H193" s="31"/>
      <c r="I193" s="31"/>
      <c r="J193" s="31"/>
      <c r="K193" s="31"/>
      <c r="L193" s="32"/>
      <c r="M193" s="159"/>
      <c r="N193" s="160"/>
      <c r="O193" s="57"/>
      <c r="P193" s="57"/>
      <c r="Q193" s="57"/>
      <c r="R193" s="57"/>
      <c r="S193" s="57"/>
      <c r="T193" s="58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T193" s="18" t="s">
        <v>143</v>
      </c>
      <c r="AU193" s="18" t="s">
        <v>89</v>
      </c>
    </row>
    <row r="194" spans="1:65" s="13" customFormat="1">
      <c r="B194" s="161"/>
      <c r="D194" s="157" t="s">
        <v>145</v>
      </c>
      <c r="E194" s="162" t="s">
        <v>1</v>
      </c>
      <c r="F194" s="163" t="s">
        <v>671</v>
      </c>
      <c r="H194" s="164">
        <v>10</v>
      </c>
      <c r="L194" s="161"/>
      <c r="M194" s="165"/>
      <c r="N194" s="166"/>
      <c r="O194" s="166"/>
      <c r="P194" s="166"/>
      <c r="Q194" s="166"/>
      <c r="R194" s="166"/>
      <c r="S194" s="166"/>
      <c r="T194" s="167"/>
      <c r="AT194" s="162" t="s">
        <v>145</v>
      </c>
      <c r="AU194" s="162" t="s">
        <v>89</v>
      </c>
      <c r="AV194" s="13" t="s">
        <v>89</v>
      </c>
      <c r="AW194" s="13" t="s">
        <v>36</v>
      </c>
      <c r="AX194" s="13" t="s">
        <v>79</v>
      </c>
      <c r="AY194" s="162" t="s">
        <v>135</v>
      </c>
    </row>
    <row r="195" spans="1:65" s="16" customFormat="1">
      <c r="B195" s="181"/>
      <c r="D195" s="157" t="s">
        <v>145</v>
      </c>
      <c r="E195" s="182" t="s">
        <v>1</v>
      </c>
      <c r="F195" s="183" t="s">
        <v>164</v>
      </c>
      <c r="H195" s="184">
        <v>10</v>
      </c>
      <c r="L195" s="181"/>
      <c r="M195" s="185"/>
      <c r="N195" s="186"/>
      <c r="O195" s="186"/>
      <c r="P195" s="186"/>
      <c r="Q195" s="186"/>
      <c r="R195" s="186"/>
      <c r="S195" s="186"/>
      <c r="T195" s="187"/>
      <c r="AT195" s="182" t="s">
        <v>145</v>
      </c>
      <c r="AU195" s="182" t="s">
        <v>89</v>
      </c>
      <c r="AV195" s="16" t="s">
        <v>141</v>
      </c>
      <c r="AW195" s="16" t="s">
        <v>36</v>
      </c>
      <c r="AX195" s="16" t="s">
        <v>87</v>
      </c>
      <c r="AY195" s="182" t="s">
        <v>135</v>
      </c>
    </row>
    <row r="196" spans="1:65" s="2" customFormat="1" ht="33" customHeight="1">
      <c r="A196" s="31"/>
      <c r="B196" s="143"/>
      <c r="C196" s="144" t="s">
        <v>275</v>
      </c>
      <c r="D196" s="144" t="s">
        <v>137</v>
      </c>
      <c r="E196" s="145" t="s">
        <v>672</v>
      </c>
      <c r="F196" s="146" t="s">
        <v>673</v>
      </c>
      <c r="G196" s="147" t="s">
        <v>223</v>
      </c>
      <c r="H196" s="148">
        <v>10</v>
      </c>
      <c r="I196" s="149">
        <v>0</v>
      </c>
      <c r="J196" s="149">
        <f>ROUND(I196*H196,2)</f>
        <v>0</v>
      </c>
      <c r="K196" s="150"/>
      <c r="L196" s="32"/>
      <c r="M196" s="151" t="s">
        <v>1</v>
      </c>
      <c r="N196" s="152" t="s">
        <v>44</v>
      </c>
      <c r="O196" s="153">
        <v>5.1999999999999998E-2</v>
      </c>
      <c r="P196" s="153">
        <f>O196*H196</f>
        <v>0.52</v>
      </c>
      <c r="Q196" s="153">
        <v>7.8070000000000001E-2</v>
      </c>
      <c r="R196" s="153">
        <f>Q196*H196</f>
        <v>0.78069999999999995</v>
      </c>
      <c r="S196" s="153">
        <v>0</v>
      </c>
      <c r="T196" s="154">
        <f>S196*H196</f>
        <v>0</v>
      </c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R196" s="155" t="s">
        <v>646</v>
      </c>
      <c r="AT196" s="155" t="s">
        <v>137</v>
      </c>
      <c r="AU196" s="155" t="s">
        <v>89</v>
      </c>
      <c r="AY196" s="18" t="s">
        <v>135</v>
      </c>
      <c r="BE196" s="156">
        <f>IF(N196="základní",J196,0)</f>
        <v>0</v>
      </c>
      <c r="BF196" s="156">
        <f>IF(N196="snížená",J196,0)</f>
        <v>0</v>
      </c>
      <c r="BG196" s="156">
        <f>IF(N196="zákl. přenesená",J196,0)</f>
        <v>0</v>
      </c>
      <c r="BH196" s="156">
        <f>IF(N196="sníž. přenesená",J196,0)</f>
        <v>0</v>
      </c>
      <c r="BI196" s="156">
        <f>IF(N196="nulová",J196,0)</f>
        <v>0</v>
      </c>
      <c r="BJ196" s="18" t="s">
        <v>87</v>
      </c>
      <c r="BK196" s="156">
        <f>ROUND(I196*H196,2)</f>
        <v>0</v>
      </c>
      <c r="BL196" s="18" t="s">
        <v>646</v>
      </c>
      <c r="BM196" s="155" t="s">
        <v>674</v>
      </c>
    </row>
    <row r="197" spans="1:65" s="2" customFormat="1" ht="29.25">
      <c r="A197" s="31"/>
      <c r="B197" s="32"/>
      <c r="C197" s="31"/>
      <c r="D197" s="157" t="s">
        <v>143</v>
      </c>
      <c r="E197" s="31"/>
      <c r="F197" s="158" t="s">
        <v>675</v>
      </c>
      <c r="G197" s="31"/>
      <c r="H197" s="31"/>
      <c r="I197" s="31"/>
      <c r="J197" s="31"/>
      <c r="K197" s="31"/>
      <c r="L197" s="32"/>
      <c r="M197" s="159"/>
      <c r="N197" s="160"/>
      <c r="O197" s="57"/>
      <c r="P197" s="57"/>
      <c r="Q197" s="57"/>
      <c r="R197" s="57"/>
      <c r="S197" s="57"/>
      <c r="T197" s="58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T197" s="18" t="s">
        <v>143</v>
      </c>
      <c r="AU197" s="18" t="s">
        <v>89</v>
      </c>
    </row>
    <row r="198" spans="1:65" s="2" customFormat="1" ht="16.5" customHeight="1">
      <c r="A198" s="31"/>
      <c r="B198" s="143"/>
      <c r="C198" s="144" t="s">
        <v>283</v>
      </c>
      <c r="D198" s="144" t="s">
        <v>137</v>
      </c>
      <c r="E198" s="145" t="s">
        <v>676</v>
      </c>
      <c r="F198" s="146" t="s">
        <v>677</v>
      </c>
      <c r="G198" s="147" t="s">
        <v>223</v>
      </c>
      <c r="H198" s="148">
        <v>10</v>
      </c>
      <c r="I198" s="149">
        <v>0</v>
      </c>
      <c r="J198" s="149">
        <f>ROUND(I198*H198,2)</f>
        <v>0</v>
      </c>
      <c r="K198" s="150"/>
      <c r="L198" s="32"/>
      <c r="M198" s="151" t="s">
        <v>1</v>
      </c>
      <c r="N198" s="152" t="s">
        <v>44</v>
      </c>
      <c r="O198" s="153">
        <v>2.3E-2</v>
      </c>
      <c r="P198" s="153">
        <f>O198*H198</f>
        <v>0.22999999999999998</v>
      </c>
      <c r="Q198" s="153">
        <v>6.9999999999999994E-5</v>
      </c>
      <c r="R198" s="153">
        <f>Q198*H198</f>
        <v>6.9999999999999988E-4</v>
      </c>
      <c r="S198" s="153">
        <v>0</v>
      </c>
      <c r="T198" s="154">
        <f>S198*H198</f>
        <v>0</v>
      </c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R198" s="155" t="s">
        <v>646</v>
      </c>
      <c r="AT198" s="155" t="s">
        <v>137</v>
      </c>
      <c r="AU198" s="155" t="s">
        <v>89</v>
      </c>
      <c r="AY198" s="18" t="s">
        <v>135</v>
      </c>
      <c r="BE198" s="156">
        <f>IF(N198="základní",J198,0)</f>
        <v>0</v>
      </c>
      <c r="BF198" s="156">
        <f>IF(N198="snížená",J198,0)</f>
        <v>0</v>
      </c>
      <c r="BG198" s="156">
        <f>IF(N198="zákl. přenesená",J198,0)</f>
        <v>0</v>
      </c>
      <c r="BH198" s="156">
        <f>IF(N198="sníž. přenesená",J198,0)</f>
        <v>0</v>
      </c>
      <c r="BI198" s="156">
        <f>IF(N198="nulová",J198,0)</f>
        <v>0</v>
      </c>
      <c r="BJ198" s="18" t="s">
        <v>87</v>
      </c>
      <c r="BK198" s="156">
        <f>ROUND(I198*H198,2)</f>
        <v>0</v>
      </c>
      <c r="BL198" s="18" t="s">
        <v>646</v>
      </c>
      <c r="BM198" s="155" t="s">
        <v>678</v>
      </c>
    </row>
    <row r="199" spans="1:65" s="2" customFormat="1" ht="29.25">
      <c r="A199" s="31"/>
      <c r="B199" s="32"/>
      <c r="C199" s="31"/>
      <c r="D199" s="157" t="s">
        <v>143</v>
      </c>
      <c r="E199" s="31"/>
      <c r="F199" s="158" t="s">
        <v>679</v>
      </c>
      <c r="G199" s="31"/>
      <c r="H199" s="31"/>
      <c r="I199" s="31"/>
      <c r="J199" s="31"/>
      <c r="K199" s="31"/>
      <c r="L199" s="32"/>
      <c r="M199" s="159"/>
      <c r="N199" s="160"/>
      <c r="O199" s="57"/>
      <c r="P199" s="57"/>
      <c r="Q199" s="57"/>
      <c r="R199" s="57"/>
      <c r="S199" s="57"/>
      <c r="T199" s="58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T199" s="18" t="s">
        <v>143</v>
      </c>
      <c r="AU199" s="18" t="s">
        <v>89</v>
      </c>
    </row>
    <row r="200" spans="1:65" s="2" customFormat="1" ht="21.75" customHeight="1">
      <c r="A200" s="31"/>
      <c r="B200" s="143"/>
      <c r="C200" s="144" t="s">
        <v>7</v>
      </c>
      <c r="D200" s="144" t="s">
        <v>137</v>
      </c>
      <c r="E200" s="145" t="s">
        <v>680</v>
      </c>
      <c r="F200" s="146" t="s">
        <v>681</v>
      </c>
      <c r="G200" s="147" t="s">
        <v>223</v>
      </c>
      <c r="H200" s="148">
        <v>10</v>
      </c>
      <c r="I200" s="149">
        <v>0</v>
      </c>
      <c r="J200" s="149">
        <f>ROUND(I200*H200,2)</f>
        <v>0</v>
      </c>
      <c r="K200" s="150"/>
      <c r="L200" s="32"/>
      <c r="M200" s="151" t="s">
        <v>1</v>
      </c>
      <c r="N200" s="152" t="s">
        <v>44</v>
      </c>
      <c r="O200" s="153">
        <v>0.21099999999999999</v>
      </c>
      <c r="P200" s="153">
        <f>O200*H200</f>
        <v>2.11</v>
      </c>
      <c r="Q200" s="153">
        <v>0</v>
      </c>
      <c r="R200" s="153">
        <f>Q200*H200</f>
        <v>0</v>
      </c>
      <c r="S200" s="153">
        <v>0</v>
      </c>
      <c r="T200" s="154">
        <f>S200*H200</f>
        <v>0</v>
      </c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R200" s="155" t="s">
        <v>646</v>
      </c>
      <c r="AT200" s="155" t="s">
        <v>137</v>
      </c>
      <c r="AU200" s="155" t="s">
        <v>89</v>
      </c>
      <c r="AY200" s="18" t="s">
        <v>135</v>
      </c>
      <c r="BE200" s="156">
        <f>IF(N200="základní",J200,0)</f>
        <v>0</v>
      </c>
      <c r="BF200" s="156">
        <f>IF(N200="snížená",J200,0)</f>
        <v>0</v>
      </c>
      <c r="BG200" s="156">
        <f>IF(N200="zákl. přenesená",J200,0)</f>
        <v>0</v>
      </c>
      <c r="BH200" s="156">
        <f>IF(N200="sníž. přenesená",J200,0)</f>
        <v>0</v>
      </c>
      <c r="BI200" s="156">
        <f>IF(N200="nulová",J200,0)</f>
        <v>0</v>
      </c>
      <c r="BJ200" s="18" t="s">
        <v>87</v>
      </c>
      <c r="BK200" s="156">
        <f>ROUND(I200*H200,2)</f>
        <v>0</v>
      </c>
      <c r="BL200" s="18" t="s">
        <v>646</v>
      </c>
      <c r="BM200" s="155" t="s">
        <v>682</v>
      </c>
    </row>
    <row r="201" spans="1:65" s="2" customFormat="1" ht="29.25">
      <c r="A201" s="31"/>
      <c r="B201" s="32"/>
      <c r="C201" s="31"/>
      <c r="D201" s="157" t="s">
        <v>143</v>
      </c>
      <c r="E201" s="31"/>
      <c r="F201" s="158" t="s">
        <v>683</v>
      </c>
      <c r="G201" s="31"/>
      <c r="H201" s="31"/>
      <c r="I201" s="31"/>
      <c r="J201" s="31"/>
      <c r="K201" s="31"/>
      <c r="L201" s="32"/>
      <c r="M201" s="198"/>
      <c r="N201" s="199"/>
      <c r="O201" s="200"/>
      <c r="P201" s="200"/>
      <c r="Q201" s="200"/>
      <c r="R201" s="200"/>
      <c r="S201" s="200"/>
      <c r="T201" s="20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T201" s="18" t="s">
        <v>143</v>
      </c>
      <c r="AU201" s="18" t="s">
        <v>89</v>
      </c>
    </row>
    <row r="202" spans="1:65" s="2" customFormat="1" ht="6.95" customHeight="1">
      <c r="A202" s="31"/>
      <c r="B202" s="46"/>
      <c r="C202" s="47"/>
      <c r="D202" s="47"/>
      <c r="E202" s="47"/>
      <c r="F202" s="47"/>
      <c r="G202" s="47"/>
      <c r="H202" s="47"/>
      <c r="I202" s="47"/>
      <c r="J202" s="47"/>
      <c r="K202" s="47"/>
      <c r="L202" s="32"/>
      <c r="M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</row>
  </sheetData>
  <autoFilter ref="C121:K201" xr:uid="{00000000-0009-0000-0000-000005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B5EFE-6BDD-465A-81AA-DD6D669F3421}">
  <dimension ref="A1"/>
  <sheetViews>
    <sheetView workbookViewId="0"/>
  </sheetViews>
  <sheetFormatPr defaultRowHeight="11.25"/>
  <sheetData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M145"/>
  <sheetViews>
    <sheetView showGridLines="0" tabSelected="1" workbookViewId="0">
      <selection activeCell="J143" sqref="J143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2"/>
    </row>
    <row r="2" spans="1:46" s="1" customFormat="1" ht="36.950000000000003" customHeight="1">
      <c r="L2" s="231" t="s">
        <v>5</v>
      </c>
      <c r="M2" s="225"/>
      <c r="N2" s="225"/>
      <c r="O2" s="225"/>
      <c r="P2" s="225"/>
      <c r="Q2" s="225"/>
      <c r="R2" s="225"/>
      <c r="S2" s="225"/>
      <c r="T2" s="225"/>
      <c r="U2" s="225"/>
      <c r="V2" s="225"/>
      <c r="AT2" s="18" t="s">
        <v>104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89</v>
      </c>
    </row>
    <row r="4" spans="1:46" s="1" customFormat="1" ht="24.95" customHeight="1">
      <c r="B4" s="21"/>
      <c r="D4" s="22" t="s">
        <v>105</v>
      </c>
      <c r="L4" s="21"/>
      <c r="M4" s="93" t="s">
        <v>10</v>
      </c>
      <c r="AT4" s="18" t="s">
        <v>3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7" t="s">
        <v>14</v>
      </c>
      <c r="L6" s="21"/>
    </row>
    <row r="7" spans="1:46" s="1" customFormat="1" ht="16.5" customHeight="1">
      <c r="B7" s="21"/>
      <c r="E7" s="237" t="str">
        <f>'Rekapitulace stavby'!K6</f>
        <v>Hala pro tenisový kurt na p.č. 1819/510</v>
      </c>
      <c r="F7" s="238"/>
      <c r="G7" s="238"/>
      <c r="H7" s="238"/>
      <c r="L7" s="21"/>
    </row>
    <row r="8" spans="1:46" s="2" customFormat="1" ht="12" customHeight="1">
      <c r="A8" s="31"/>
      <c r="B8" s="32"/>
      <c r="C8" s="31"/>
      <c r="D8" s="27" t="s">
        <v>106</v>
      </c>
      <c r="E8" s="31"/>
      <c r="F8" s="31"/>
      <c r="G8" s="31"/>
      <c r="H8" s="31"/>
      <c r="I8" s="31"/>
      <c r="J8" s="31"/>
      <c r="K8" s="31"/>
      <c r="L8" s="4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2"/>
      <c r="C9" s="31"/>
      <c r="D9" s="31"/>
      <c r="E9" s="202" t="s">
        <v>684</v>
      </c>
      <c r="F9" s="236"/>
      <c r="G9" s="236"/>
      <c r="H9" s="236"/>
      <c r="I9" s="31"/>
      <c r="J9" s="31"/>
      <c r="K9" s="31"/>
      <c r="L9" s="4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>
      <c r="A10" s="31"/>
      <c r="B10" s="32"/>
      <c r="C10" s="31"/>
      <c r="D10" s="31"/>
      <c r="E10" s="31"/>
      <c r="F10" s="31"/>
      <c r="G10" s="31"/>
      <c r="H10" s="31"/>
      <c r="I10" s="31"/>
      <c r="J10" s="31"/>
      <c r="K10" s="31"/>
      <c r="L10" s="4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2"/>
      <c r="C11" s="31"/>
      <c r="D11" s="27" t="s">
        <v>16</v>
      </c>
      <c r="E11" s="31"/>
      <c r="F11" s="25" t="s">
        <v>1</v>
      </c>
      <c r="G11" s="31"/>
      <c r="H11" s="31"/>
      <c r="I11" s="27" t="s">
        <v>18</v>
      </c>
      <c r="J11" s="25" t="s">
        <v>1</v>
      </c>
      <c r="K11" s="31"/>
      <c r="L11" s="4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2"/>
      <c r="C12" s="31"/>
      <c r="D12" s="27" t="s">
        <v>20</v>
      </c>
      <c r="E12" s="31"/>
      <c r="F12" s="25" t="s">
        <v>21</v>
      </c>
      <c r="G12" s="31"/>
      <c r="H12" s="31"/>
      <c r="I12" s="27" t="s">
        <v>22</v>
      </c>
      <c r="J12" s="54">
        <f>'Rekapitulace stavby'!AN8</f>
        <v>0</v>
      </c>
      <c r="K12" s="31"/>
      <c r="L12" s="4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2"/>
      <c r="C13" s="31"/>
      <c r="D13" s="31"/>
      <c r="E13" s="31"/>
      <c r="F13" s="31"/>
      <c r="G13" s="31"/>
      <c r="H13" s="31"/>
      <c r="I13" s="31"/>
      <c r="J13" s="31"/>
      <c r="K13" s="31"/>
      <c r="L13" s="4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2"/>
      <c r="C14" s="31"/>
      <c r="D14" s="27" t="s">
        <v>27</v>
      </c>
      <c r="E14" s="31"/>
      <c r="F14" s="31"/>
      <c r="G14" s="31"/>
      <c r="H14" s="31"/>
      <c r="I14" s="27" t="s">
        <v>28</v>
      </c>
      <c r="J14" s="25" t="s">
        <v>29</v>
      </c>
      <c r="K14" s="31"/>
      <c r="L14" s="4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2"/>
      <c r="C15" s="31"/>
      <c r="D15" s="31"/>
      <c r="E15" s="25" t="s">
        <v>30</v>
      </c>
      <c r="F15" s="31"/>
      <c r="G15" s="31"/>
      <c r="H15" s="31"/>
      <c r="I15" s="27" t="s">
        <v>31</v>
      </c>
      <c r="J15" s="25" t="s">
        <v>1</v>
      </c>
      <c r="K15" s="31"/>
      <c r="L15" s="4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4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2"/>
      <c r="C17" s="31"/>
      <c r="D17" s="27" t="s">
        <v>32</v>
      </c>
      <c r="E17" s="31"/>
      <c r="F17" s="31"/>
      <c r="G17" s="31"/>
      <c r="H17" s="31"/>
      <c r="I17" s="27" t="s">
        <v>28</v>
      </c>
      <c r="J17" s="25" t="str">
        <f>'Rekapitulace stavby'!AN13</f>
        <v/>
      </c>
      <c r="K17" s="31"/>
      <c r="L17" s="4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2"/>
      <c r="C18" s="31"/>
      <c r="D18" s="31"/>
      <c r="E18" s="224" t="str">
        <f>'Rekapitulace stavby'!E14</f>
        <v xml:space="preserve"> </v>
      </c>
      <c r="F18" s="224"/>
      <c r="G18" s="224"/>
      <c r="H18" s="224"/>
      <c r="I18" s="27" t="s">
        <v>31</v>
      </c>
      <c r="J18" s="25" t="str">
        <f>'Rekapitulace stavby'!AN14</f>
        <v/>
      </c>
      <c r="K18" s="31"/>
      <c r="L18" s="4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2"/>
      <c r="C19" s="31"/>
      <c r="D19" s="31"/>
      <c r="E19" s="31"/>
      <c r="F19" s="31"/>
      <c r="G19" s="31"/>
      <c r="H19" s="31"/>
      <c r="I19" s="31"/>
      <c r="J19" s="31"/>
      <c r="K19" s="31"/>
      <c r="L19" s="4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2"/>
      <c r="C20" s="31"/>
      <c r="D20" s="27" t="s">
        <v>34</v>
      </c>
      <c r="E20" s="31"/>
      <c r="F20" s="31"/>
      <c r="G20" s="31"/>
      <c r="H20" s="31"/>
      <c r="I20" s="27" t="s">
        <v>28</v>
      </c>
      <c r="J20" s="25" t="s">
        <v>1</v>
      </c>
      <c r="K20" s="31"/>
      <c r="L20" s="4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2"/>
      <c r="C21" s="31"/>
      <c r="D21" s="31"/>
      <c r="E21" s="25" t="s">
        <v>35</v>
      </c>
      <c r="F21" s="31"/>
      <c r="G21" s="31"/>
      <c r="H21" s="31"/>
      <c r="I21" s="27" t="s">
        <v>31</v>
      </c>
      <c r="J21" s="25" t="s">
        <v>1</v>
      </c>
      <c r="K21" s="31"/>
      <c r="L21" s="4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2"/>
      <c r="C22" s="31"/>
      <c r="D22" s="31"/>
      <c r="E22" s="31"/>
      <c r="F22" s="31"/>
      <c r="G22" s="31"/>
      <c r="H22" s="31"/>
      <c r="I22" s="31"/>
      <c r="J22" s="31"/>
      <c r="K22" s="31"/>
      <c r="L22" s="4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2"/>
      <c r="C23" s="31"/>
      <c r="D23" s="27" t="s">
        <v>37</v>
      </c>
      <c r="E23" s="31"/>
      <c r="F23" s="31"/>
      <c r="G23" s="31"/>
      <c r="H23" s="31"/>
      <c r="I23" s="27" t="s">
        <v>28</v>
      </c>
      <c r="J23" s="25" t="str">
        <f>IF('Rekapitulace stavby'!AN19="","",'Rekapitulace stavby'!AN19)</f>
        <v/>
      </c>
      <c r="K23" s="31"/>
      <c r="L23" s="4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2"/>
      <c r="C24" s="31"/>
      <c r="D24" s="31"/>
      <c r="E24" s="25" t="str">
        <f>IF('Rekapitulace stavby'!E20="","",'Rekapitulace stavby'!E20)</f>
        <v xml:space="preserve"> </v>
      </c>
      <c r="F24" s="31"/>
      <c r="G24" s="31"/>
      <c r="H24" s="31"/>
      <c r="I24" s="27" t="s">
        <v>31</v>
      </c>
      <c r="J24" s="25" t="str">
        <f>IF('Rekapitulace stavby'!AN20="","",'Rekapitulace stavby'!AN20)</f>
        <v/>
      </c>
      <c r="K24" s="31"/>
      <c r="L24" s="4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2"/>
      <c r="C25" s="31"/>
      <c r="D25" s="31"/>
      <c r="E25" s="31"/>
      <c r="F25" s="31"/>
      <c r="G25" s="31"/>
      <c r="H25" s="31"/>
      <c r="I25" s="31"/>
      <c r="J25" s="31"/>
      <c r="K25" s="31"/>
      <c r="L25" s="4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2"/>
      <c r="C26" s="31"/>
      <c r="D26" s="27" t="s">
        <v>38</v>
      </c>
      <c r="E26" s="31"/>
      <c r="F26" s="31"/>
      <c r="G26" s="31"/>
      <c r="H26" s="31"/>
      <c r="I26" s="31"/>
      <c r="J26" s="31"/>
      <c r="K26" s="31"/>
      <c r="L26" s="4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94"/>
      <c r="B27" s="95"/>
      <c r="C27" s="94"/>
      <c r="D27" s="94"/>
      <c r="E27" s="227" t="s">
        <v>1</v>
      </c>
      <c r="F27" s="227"/>
      <c r="G27" s="227"/>
      <c r="H27" s="227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4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2"/>
      <c r="C29" s="31"/>
      <c r="D29" s="65"/>
      <c r="E29" s="65"/>
      <c r="F29" s="65"/>
      <c r="G29" s="65"/>
      <c r="H29" s="65"/>
      <c r="I29" s="65"/>
      <c r="J29" s="65"/>
      <c r="K29" s="65"/>
      <c r="L29" s="4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2"/>
      <c r="C30" s="31"/>
      <c r="D30" s="97" t="s">
        <v>39</v>
      </c>
      <c r="E30" s="31"/>
      <c r="F30" s="31"/>
      <c r="G30" s="31"/>
      <c r="H30" s="31"/>
      <c r="I30" s="31"/>
      <c r="J30" s="70">
        <f>ROUND(J121, 2)</f>
        <v>0</v>
      </c>
      <c r="K30" s="31"/>
      <c r="L30" s="4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>
      <c r="A31" s="31"/>
      <c r="B31" s="32"/>
      <c r="C31" s="31"/>
      <c r="D31" s="65"/>
      <c r="E31" s="65"/>
      <c r="F31" s="65"/>
      <c r="G31" s="65"/>
      <c r="H31" s="65"/>
      <c r="I31" s="65"/>
      <c r="J31" s="65"/>
      <c r="K31" s="65"/>
      <c r="L31" s="4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2"/>
      <c r="C32" s="31"/>
      <c r="D32" s="31"/>
      <c r="E32" s="31"/>
      <c r="F32" s="35" t="s">
        <v>41</v>
      </c>
      <c r="G32" s="31"/>
      <c r="H32" s="31"/>
      <c r="I32" s="35" t="s">
        <v>40</v>
      </c>
      <c r="J32" s="35" t="s">
        <v>42</v>
      </c>
      <c r="K32" s="31"/>
      <c r="L32" s="4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customHeight="1">
      <c r="A33" s="31"/>
      <c r="B33" s="32"/>
      <c r="C33" s="31"/>
      <c r="D33" s="98" t="s">
        <v>43</v>
      </c>
      <c r="E33" s="27" t="s">
        <v>44</v>
      </c>
      <c r="F33" s="99">
        <f>ROUND((SUM(BE121:BE144)),  2)</f>
        <v>0</v>
      </c>
      <c r="G33" s="31"/>
      <c r="H33" s="31"/>
      <c r="I33" s="100">
        <v>0.21</v>
      </c>
      <c r="J33" s="99">
        <f>ROUND(((SUM(BE121:BE144))*I33),  2)</f>
        <v>0</v>
      </c>
      <c r="K33" s="31"/>
      <c r="L33" s="4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2"/>
      <c r="C34" s="31"/>
      <c r="D34" s="31"/>
      <c r="E34" s="27" t="s">
        <v>45</v>
      </c>
      <c r="F34" s="99">
        <f>ROUND((SUM(BF121:BF144)),  2)</f>
        <v>0</v>
      </c>
      <c r="G34" s="31"/>
      <c r="H34" s="31"/>
      <c r="I34" s="100">
        <v>0.15</v>
      </c>
      <c r="J34" s="99">
        <f>ROUND(((SUM(BF121:BF144))*I34),  2)</f>
        <v>0</v>
      </c>
      <c r="K34" s="31"/>
      <c r="L34" s="4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2"/>
      <c r="C35" s="31"/>
      <c r="D35" s="31"/>
      <c r="E35" s="27" t="s">
        <v>46</v>
      </c>
      <c r="F35" s="99">
        <f>ROUND((SUM(BG121:BG144)),  2)</f>
        <v>0</v>
      </c>
      <c r="G35" s="31"/>
      <c r="H35" s="31"/>
      <c r="I35" s="100">
        <v>0.21</v>
      </c>
      <c r="J35" s="99">
        <f>0</f>
        <v>0</v>
      </c>
      <c r="K35" s="31"/>
      <c r="L35" s="4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2"/>
      <c r="C36" s="31"/>
      <c r="D36" s="31"/>
      <c r="E36" s="27" t="s">
        <v>47</v>
      </c>
      <c r="F36" s="99">
        <f>ROUND((SUM(BH121:BH144)),  2)</f>
        <v>0</v>
      </c>
      <c r="G36" s="31"/>
      <c r="H36" s="31"/>
      <c r="I36" s="100">
        <v>0.15</v>
      </c>
      <c r="J36" s="99">
        <f>0</f>
        <v>0</v>
      </c>
      <c r="K36" s="31"/>
      <c r="L36" s="4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2"/>
      <c r="C37" s="31"/>
      <c r="D37" s="31"/>
      <c r="E37" s="27" t="s">
        <v>48</v>
      </c>
      <c r="F37" s="99">
        <f>ROUND((SUM(BI121:BI144)),  2)</f>
        <v>0</v>
      </c>
      <c r="G37" s="31"/>
      <c r="H37" s="31"/>
      <c r="I37" s="100">
        <v>0</v>
      </c>
      <c r="J37" s="99">
        <f>0</f>
        <v>0</v>
      </c>
      <c r="K37" s="31"/>
      <c r="L37" s="4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customHeight="1">
      <c r="A38" s="31"/>
      <c r="B38" s="32"/>
      <c r="C38" s="31"/>
      <c r="D38" s="31"/>
      <c r="E38" s="31"/>
      <c r="F38" s="31"/>
      <c r="G38" s="31"/>
      <c r="H38" s="31"/>
      <c r="I38" s="31"/>
      <c r="J38" s="31"/>
      <c r="K38" s="31"/>
      <c r="L38" s="4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2"/>
      <c r="C39" s="101"/>
      <c r="D39" s="102" t="s">
        <v>49</v>
      </c>
      <c r="E39" s="59"/>
      <c r="F39" s="59"/>
      <c r="G39" s="103" t="s">
        <v>50</v>
      </c>
      <c r="H39" s="104" t="s">
        <v>51</v>
      </c>
      <c r="I39" s="59"/>
      <c r="J39" s="105">
        <f>SUM(J30:J37)</f>
        <v>0</v>
      </c>
      <c r="K39" s="106"/>
      <c r="L39" s="4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customHeight="1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4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customHeight="1">
      <c r="B41" s="21"/>
      <c r="L41" s="21"/>
    </row>
    <row r="42" spans="1:31" s="1" customFormat="1" ht="14.45" customHeight="1">
      <c r="B42" s="21"/>
      <c r="L42" s="21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1"/>
      <c r="D50" s="42" t="s">
        <v>52</v>
      </c>
      <c r="E50" s="43"/>
      <c r="F50" s="43"/>
      <c r="G50" s="42" t="s">
        <v>53</v>
      </c>
      <c r="H50" s="43"/>
      <c r="I50" s="43"/>
      <c r="J50" s="43"/>
      <c r="K50" s="43"/>
      <c r="L50" s="41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1"/>
      <c r="B61" s="32"/>
      <c r="C61" s="31"/>
      <c r="D61" s="44" t="s">
        <v>54</v>
      </c>
      <c r="E61" s="34"/>
      <c r="F61" s="107" t="s">
        <v>55</v>
      </c>
      <c r="G61" s="44" t="s">
        <v>54</v>
      </c>
      <c r="H61" s="34"/>
      <c r="I61" s="34"/>
      <c r="J61" s="108" t="s">
        <v>55</v>
      </c>
      <c r="K61" s="34"/>
      <c r="L61" s="4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1"/>
      <c r="B65" s="32"/>
      <c r="C65" s="31"/>
      <c r="D65" s="42" t="s">
        <v>56</v>
      </c>
      <c r="E65" s="45"/>
      <c r="F65" s="45"/>
      <c r="G65" s="42" t="s">
        <v>57</v>
      </c>
      <c r="H65" s="45"/>
      <c r="I65" s="45"/>
      <c r="J65" s="45"/>
      <c r="K65" s="45"/>
      <c r="L65" s="4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1"/>
      <c r="B76" s="32"/>
      <c r="C76" s="31"/>
      <c r="D76" s="44" t="s">
        <v>54</v>
      </c>
      <c r="E76" s="34"/>
      <c r="F76" s="107" t="s">
        <v>55</v>
      </c>
      <c r="G76" s="44" t="s">
        <v>54</v>
      </c>
      <c r="H76" s="34"/>
      <c r="I76" s="34"/>
      <c r="J76" s="108" t="s">
        <v>55</v>
      </c>
      <c r="K76" s="34"/>
      <c r="L76" s="4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22" t="s">
        <v>108</v>
      </c>
      <c r="D82" s="31"/>
      <c r="E82" s="31"/>
      <c r="F82" s="31"/>
      <c r="G82" s="31"/>
      <c r="H82" s="31"/>
      <c r="I82" s="31"/>
      <c r="J82" s="31"/>
      <c r="K82" s="31"/>
      <c r="L82" s="4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4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7" t="s">
        <v>14</v>
      </c>
      <c r="D84" s="31"/>
      <c r="E84" s="31"/>
      <c r="F84" s="31"/>
      <c r="G84" s="31"/>
      <c r="H84" s="31"/>
      <c r="I84" s="31"/>
      <c r="J84" s="31"/>
      <c r="K84" s="31"/>
      <c r="L84" s="4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>
      <c r="A85" s="31"/>
      <c r="B85" s="32"/>
      <c r="C85" s="31"/>
      <c r="D85" s="31"/>
      <c r="E85" s="237" t="str">
        <f>E7</f>
        <v>Hala pro tenisový kurt na p.č. 1819/510</v>
      </c>
      <c r="F85" s="238"/>
      <c r="G85" s="238"/>
      <c r="H85" s="238"/>
      <c r="I85" s="31"/>
      <c r="J85" s="31"/>
      <c r="K85" s="31"/>
      <c r="L85" s="4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7" t="s">
        <v>106</v>
      </c>
      <c r="D86" s="31"/>
      <c r="E86" s="31"/>
      <c r="F86" s="31"/>
      <c r="G86" s="31"/>
      <c r="H86" s="31"/>
      <c r="I86" s="31"/>
      <c r="J86" s="31"/>
      <c r="K86" s="31"/>
      <c r="L86" s="4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1"/>
      <c r="D87" s="31"/>
      <c r="E87" s="202" t="str">
        <f>E9</f>
        <v>SO 06 - Vedlejší rozpočtové náklady</v>
      </c>
      <c r="F87" s="236"/>
      <c r="G87" s="236"/>
      <c r="H87" s="236"/>
      <c r="I87" s="31"/>
      <c r="J87" s="31"/>
      <c r="K87" s="31"/>
      <c r="L87" s="4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4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7" t="s">
        <v>20</v>
      </c>
      <c r="D89" s="31"/>
      <c r="E89" s="31"/>
      <c r="F89" s="25" t="str">
        <f>F12</f>
        <v>Buštěhrad</v>
      </c>
      <c r="G89" s="31"/>
      <c r="H89" s="31"/>
      <c r="I89" s="27" t="s">
        <v>22</v>
      </c>
      <c r="J89" s="54">
        <f>IF(J12="","",J12)</f>
        <v>0</v>
      </c>
      <c r="K89" s="31"/>
      <c r="L89" s="4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customHeight="1">
      <c r="A90" s="31"/>
      <c r="B90" s="32"/>
      <c r="C90" s="31"/>
      <c r="D90" s="31"/>
      <c r="E90" s="31"/>
      <c r="F90" s="31"/>
      <c r="G90" s="31"/>
      <c r="H90" s="31"/>
      <c r="I90" s="31"/>
      <c r="J90" s="31"/>
      <c r="K90" s="31"/>
      <c r="L90" s="4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25.7" customHeight="1">
      <c r="A91" s="31"/>
      <c r="B91" s="32"/>
      <c r="C91" s="27" t="s">
        <v>27</v>
      </c>
      <c r="D91" s="31"/>
      <c r="E91" s="31"/>
      <c r="F91" s="25" t="str">
        <f>E15</f>
        <v>Tenisový klub Tenisek Buštěhrad, z.s.</v>
      </c>
      <c r="G91" s="31"/>
      <c r="H91" s="31"/>
      <c r="I91" s="27" t="s">
        <v>34</v>
      </c>
      <c r="J91" s="29" t="str">
        <f>E21</f>
        <v>Ing. arch P. Pašek, Ing. arch J. Zelenka</v>
      </c>
      <c r="K91" s="31"/>
      <c r="L91" s="4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customHeight="1">
      <c r="A92" s="31"/>
      <c r="B92" s="32"/>
      <c r="C92" s="27" t="s">
        <v>32</v>
      </c>
      <c r="D92" s="31"/>
      <c r="E92" s="31"/>
      <c r="F92" s="25" t="str">
        <f>IF(E18="","",E18)</f>
        <v xml:space="preserve"> </v>
      </c>
      <c r="G92" s="31"/>
      <c r="H92" s="31"/>
      <c r="I92" s="27" t="s">
        <v>37</v>
      </c>
      <c r="J92" s="29" t="str">
        <f>E24</f>
        <v xml:space="preserve"> </v>
      </c>
      <c r="K92" s="31"/>
      <c r="L92" s="4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4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09" t="s">
        <v>109</v>
      </c>
      <c r="D94" s="101"/>
      <c r="E94" s="101"/>
      <c r="F94" s="101"/>
      <c r="G94" s="101"/>
      <c r="H94" s="101"/>
      <c r="I94" s="101"/>
      <c r="J94" s="110" t="s">
        <v>110</v>
      </c>
      <c r="K94" s="101"/>
      <c r="L94" s="4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1"/>
      <c r="D95" s="31"/>
      <c r="E95" s="31"/>
      <c r="F95" s="31"/>
      <c r="G95" s="31"/>
      <c r="H95" s="31"/>
      <c r="I95" s="31"/>
      <c r="J95" s="31"/>
      <c r="K95" s="31"/>
      <c r="L95" s="4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customHeight="1">
      <c r="A96" s="31"/>
      <c r="B96" s="32"/>
      <c r="C96" s="111" t="s">
        <v>111</v>
      </c>
      <c r="D96" s="31"/>
      <c r="E96" s="31"/>
      <c r="F96" s="31"/>
      <c r="G96" s="31"/>
      <c r="H96" s="31"/>
      <c r="I96" s="31"/>
      <c r="J96" s="70">
        <f>J121</f>
        <v>0</v>
      </c>
      <c r="K96" s="31"/>
      <c r="L96" s="4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8" t="s">
        <v>112</v>
      </c>
    </row>
    <row r="97" spans="1:31" s="9" customFormat="1" ht="24.95" customHeight="1">
      <c r="B97" s="112"/>
      <c r="D97" s="113" t="s">
        <v>685</v>
      </c>
      <c r="E97" s="114"/>
      <c r="F97" s="114"/>
      <c r="G97" s="114"/>
      <c r="H97" s="114"/>
      <c r="I97" s="114"/>
      <c r="J97" s="115">
        <f>J122</f>
        <v>0</v>
      </c>
      <c r="L97" s="112"/>
    </row>
    <row r="98" spans="1:31" s="10" customFormat="1" ht="19.899999999999999" customHeight="1">
      <c r="B98" s="116"/>
      <c r="D98" s="117" t="s">
        <v>686</v>
      </c>
      <c r="E98" s="118"/>
      <c r="F98" s="118"/>
      <c r="G98" s="118"/>
      <c r="H98" s="118"/>
      <c r="I98" s="118"/>
      <c r="J98" s="119">
        <f>J123</f>
        <v>0</v>
      </c>
      <c r="L98" s="116"/>
    </row>
    <row r="99" spans="1:31" s="10" customFormat="1" ht="19.899999999999999" customHeight="1">
      <c r="B99" s="116"/>
      <c r="D99" s="117" t="s">
        <v>687</v>
      </c>
      <c r="E99" s="118"/>
      <c r="F99" s="118"/>
      <c r="G99" s="118"/>
      <c r="H99" s="118"/>
      <c r="I99" s="118"/>
      <c r="J99" s="119">
        <f>J130</f>
        <v>0</v>
      </c>
      <c r="L99" s="116"/>
    </row>
    <row r="100" spans="1:31" s="10" customFormat="1" ht="19.899999999999999" customHeight="1">
      <c r="B100" s="116"/>
      <c r="D100" s="117" t="s">
        <v>688</v>
      </c>
      <c r="E100" s="118"/>
      <c r="F100" s="118"/>
      <c r="G100" s="118"/>
      <c r="H100" s="118"/>
      <c r="I100" s="118"/>
      <c r="J100" s="119">
        <f>J133</f>
        <v>0</v>
      </c>
      <c r="L100" s="116"/>
    </row>
    <row r="101" spans="1:31" s="10" customFormat="1" ht="19.899999999999999" customHeight="1">
      <c r="B101" s="116"/>
      <c r="D101" s="117" t="s">
        <v>689</v>
      </c>
      <c r="E101" s="118"/>
      <c r="F101" s="118"/>
      <c r="G101" s="118"/>
      <c r="H101" s="118"/>
      <c r="I101" s="118"/>
      <c r="J101" s="119">
        <f>J142</f>
        <v>0</v>
      </c>
      <c r="L101" s="116"/>
    </row>
    <row r="102" spans="1:31" s="2" customFormat="1" ht="21.75" customHeight="1">
      <c r="A102" s="31"/>
      <c r="B102" s="32"/>
      <c r="C102" s="31"/>
      <c r="D102" s="31"/>
      <c r="E102" s="31"/>
      <c r="F102" s="31"/>
      <c r="G102" s="31"/>
      <c r="H102" s="31"/>
      <c r="I102" s="31"/>
      <c r="J102" s="31"/>
      <c r="K102" s="31"/>
      <c r="L102" s="4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</row>
    <row r="103" spans="1:31" s="2" customFormat="1" ht="6.95" customHeight="1">
      <c r="A103" s="31"/>
      <c r="B103" s="46"/>
      <c r="C103" s="47"/>
      <c r="D103" s="47"/>
      <c r="E103" s="47"/>
      <c r="F103" s="47"/>
      <c r="G103" s="47"/>
      <c r="H103" s="47"/>
      <c r="I103" s="47"/>
      <c r="J103" s="47"/>
      <c r="K103" s="47"/>
      <c r="L103" s="4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</row>
    <row r="107" spans="1:31" s="2" customFormat="1" ht="6.95" customHeight="1">
      <c r="A107" s="31"/>
      <c r="B107" s="48"/>
      <c r="C107" s="49"/>
      <c r="D107" s="49"/>
      <c r="E107" s="49"/>
      <c r="F107" s="49"/>
      <c r="G107" s="49"/>
      <c r="H107" s="49"/>
      <c r="I107" s="49"/>
      <c r="J107" s="49"/>
      <c r="K107" s="49"/>
      <c r="L107" s="4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08" spans="1:31" s="2" customFormat="1" ht="24.95" customHeight="1">
      <c r="A108" s="31"/>
      <c r="B108" s="32"/>
      <c r="C108" s="22" t="s">
        <v>120</v>
      </c>
      <c r="D108" s="31"/>
      <c r="E108" s="31"/>
      <c r="F108" s="31"/>
      <c r="G108" s="31"/>
      <c r="H108" s="31"/>
      <c r="I108" s="31"/>
      <c r="J108" s="31"/>
      <c r="K108" s="31"/>
      <c r="L108" s="4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6.95" customHeight="1">
      <c r="A109" s="31"/>
      <c r="B109" s="32"/>
      <c r="C109" s="31"/>
      <c r="D109" s="31"/>
      <c r="E109" s="31"/>
      <c r="F109" s="31"/>
      <c r="G109" s="31"/>
      <c r="H109" s="31"/>
      <c r="I109" s="31"/>
      <c r="J109" s="31"/>
      <c r="K109" s="31"/>
      <c r="L109" s="4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12" customHeight="1">
      <c r="A110" s="31"/>
      <c r="B110" s="32"/>
      <c r="C110" s="27" t="s">
        <v>14</v>
      </c>
      <c r="D110" s="31"/>
      <c r="E110" s="31"/>
      <c r="F110" s="31"/>
      <c r="G110" s="31"/>
      <c r="H110" s="31"/>
      <c r="I110" s="31"/>
      <c r="J110" s="31"/>
      <c r="K110" s="31"/>
      <c r="L110" s="4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16.5" customHeight="1">
      <c r="A111" s="31"/>
      <c r="B111" s="32"/>
      <c r="C111" s="31"/>
      <c r="D111" s="31"/>
      <c r="E111" s="237" t="str">
        <f>E7</f>
        <v>Hala pro tenisový kurt na p.č. 1819/510</v>
      </c>
      <c r="F111" s="238"/>
      <c r="G111" s="238"/>
      <c r="H111" s="238"/>
      <c r="I111" s="31"/>
      <c r="J111" s="31"/>
      <c r="K111" s="31"/>
      <c r="L111" s="4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12" customHeight="1">
      <c r="A112" s="31"/>
      <c r="B112" s="32"/>
      <c r="C112" s="27" t="s">
        <v>106</v>
      </c>
      <c r="D112" s="31"/>
      <c r="E112" s="31"/>
      <c r="F112" s="31"/>
      <c r="G112" s="31"/>
      <c r="H112" s="31"/>
      <c r="I112" s="31"/>
      <c r="J112" s="31"/>
      <c r="K112" s="31"/>
      <c r="L112" s="4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16.5" customHeight="1">
      <c r="A113" s="31"/>
      <c r="B113" s="32"/>
      <c r="C113" s="31"/>
      <c r="D113" s="31"/>
      <c r="E113" s="202" t="str">
        <f>E9</f>
        <v>SO 06 - Vedlejší rozpočtové náklady</v>
      </c>
      <c r="F113" s="236"/>
      <c r="G113" s="236"/>
      <c r="H113" s="236"/>
      <c r="I113" s="31"/>
      <c r="J113" s="31"/>
      <c r="K113" s="31"/>
      <c r="L113" s="4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6.95" customHeight="1">
      <c r="A114" s="31"/>
      <c r="B114" s="32"/>
      <c r="C114" s="31"/>
      <c r="D114" s="31"/>
      <c r="E114" s="31"/>
      <c r="F114" s="31"/>
      <c r="G114" s="31"/>
      <c r="H114" s="31"/>
      <c r="I114" s="31"/>
      <c r="J114" s="31"/>
      <c r="K114" s="31"/>
      <c r="L114" s="4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12" customHeight="1">
      <c r="A115" s="31"/>
      <c r="B115" s="32"/>
      <c r="C115" s="27" t="s">
        <v>20</v>
      </c>
      <c r="D115" s="31"/>
      <c r="E115" s="31"/>
      <c r="F115" s="25" t="str">
        <f>F12</f>
        <v>Buštěhrad</v>
      </c>
      <c r="G115" s="31"/>
      <c r="H115" s="31"/>
      <c r="I115" s="27" t="s">
        <v>22</v>
      </c>
      <c r="J115" s="54"/>
      <c r="K115" s="31"/>
      <c r="L115" s="4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6.95" customHeight="1">
      <c r="A116" s="31"/>
      <c r="B116" s="32"/>
      <c r="C116" s="31"/>
      <c r="D116" s="31"/>
      <c r="E116" s="31"/>
      <c r="F116" s="31"/>
      <c r="G116" s="31"/>
      <c r="H116" s="31"/>
      <c r="I116" s="31"/>
      <c r="J116" s="31"/>
      <c r="K116" s="31"/>
      <c r="L116" s="4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25.7" customHeight="1">
      <c r="A117" s="31"/>
      <c r="B117" s="32"/>
      <c r="C117" s="27" t="s">
        <v>27</v>
      </c>
      <c r="D117" s="31"/>
      <c r="E117" s="31"/>
      <c r="F117" s="25" t="str">
        <f>E15</f>
        <v>Tenisový klub Tenisek Buštěhrad, z.s.</v>
      </c>
      <c r="G117" s="31"/>
      <c r="H117" s="31"/>
      <c r="I117" s="27" t="s">
        <v>34</v>
      </c>
      <c r="J117" s="29" t="str">
        <f>E21</f>
        <v>Ing. arch P. Pašek, Ing. arch J. Zelenka</v>
      </c>
      <c r="K117" s="31"/>
      <c r="L117" s="4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15.2" customHeight="1">
      <c r="A118" s="31"/>
      <c r="B118" s="32"/>
      <c r="C118" s="27" t="s">
        <v>32</v>
      </c>
      <c r="D118" s="31"/>
      <c r="E118" s="31"/>
      <c r="F118" s="25" t="str">
        <f>IF(E18="","",E18)</f>
        <v xml:space="preserve"> </v>
      </c>
      <c r="G118" s="31"/>
      <c r="H118" s="31"/>
      <c r="I118" s="27" t="s">
        <v>37</v>
      </c>
      <c r="J118" s="29" t="str">
        <f>E24</f>
        <v xml:space="preserve"> </v>
      </c>
      <c r="K118" s="31"/>
      <c r="L118" s="4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2" customFormat="1" ht="10.35" customHeight="1">
      <c r="A119" s="31"/>
      <c r="B119" s="32"/>
      <c r="C119" s="31"/>
      <c r="D119" s="31"/>
      <c r="E119" s="31"/>
      <c r="F119" s="31"/>
      <c r="G119" s="31"/>
      <c r="H119" s="31"/>
      <c r="I119" s="31"/>
      <c r="J119" s="31"/>
      <c r="K119" s="31"/>
      <c r="L119" s="4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5" s="11" customFormat="1" ht="29.25" customHeight="1">
      <c r="A120" s="120"/>
      <c r="B120" s="121"/>
      <c r="C120" s="122" t="s">
        <v>121</v>
      </c>
      <c r="D120" s="123" t="s">
        <v>64</v>
      </c>
      <c r="E120" s="123" t="s">
        <v>60</v>
      </c>
      <c r="F120" s="123" t="s">
        <v>61</v>
      </c>
      <c r="G120" s="123" t="s">
        <v>122</v>
      </c>
      <c r="H120" s="123" t="s">
        <v>123</v>
      </c>
      <c r="I120" s="123" t="s">
        <v>124</v>
      </c>
      <c r="J120" s="124" t="s">
        <v>110</v>
      </c>
      <c r="K120" s="125" t="s">
        <v>125</v>
      </c>
      <c r="L120" s="126"/>
      <c r="M120" s="61" t="s">
        <v>1</v>
      </c>
      <c r="N120" s="62" t="s">
        <v>43</v>
      </c>
      <c r="O120" s="62" t="s">
        <v>126</v>
      </c>
      <c r="P120" s="62" t="s">
        <v>127</v>
      </c>
      <c r="Q120" s="62" t="s">
        <v>128</v>
      </c>
      <c r="R120" s="62" t="s">
        <v>129</v>
      </c>
      <c r="S120" s="62" t="s">
        <v>130</v>
      </c>
      <c r="T120" s="63" t="s">
        <v>131</v>
      </c>
      <c r="U120" s="120"/>
      <c r="V120" s="120"/>
      <c r="W120" s="120"/>
      <c r="X120" s="120"/>
      <c r="Y120" s="120"/>
      <c r="Z120" s="120"/>
      <c r="AA120" s="120"/>
      <c r="AB120" s="120"/>
      <c r="AC120" s="120"/>
      <c r="AD120" s="120"/>
      <c r="AE120" s="120"/>
    </row>
    <row r="121" spans="1:65" s="2" customFormat="1" ht="22.9" customHeight="1">
      <c r="A121" s="31"/>
      <c r="B121" s="32"/>
      <c r="C121" s="68" t="s">
        <v>132</v>
      </c>
      <c r="D121" s="31"/>
      <c r="E121" s="31"/>
      <c r="F121" s="31"/>
      <c r="G121" s="31"/>
      <c r="H121" s="31"/>
      <c r="I121" s="31"/>
      <c r="J121" s="127">
        <v>0</v>
      </c>
      <c r="K121" s="31"/>
      <c r="L121" s="32"/>
      <c r="M121" s="64"/>
      <c r="N121" s="55"/>
      <c r="O121" s="65"/>
      <c r="P121" s="128">
        <f>P122</f>
        <v>0</v>
      </c>
      <c r="Q121" s="65"/>
      <c r="R121" s="128">
        <f>R122</f>
        <v>0</v>
      </c>
      <c r="S121" s="65"/>
      <c r="T121" s="129">
        <f>T122</f>
        <v>0</v>
      </c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T121" s="18" t="s">
        <v>78</v>
      </c>
      <c r="AU121" s="18" t="s">
        <v>112</v>
      </c>
      <c r="BK121" s="130">
        <f>BK122</f>
        <v>0</v>
      </c>
    </row>
    <row r="122" spans="1:65" s="12" customFormat="1" ht="25.9" customHeight="1">
      <c r="B122" s="131"/>
      <c r="D122" s="132" t="s">
        <v>78</v>
      </c>
      <c r="E122" s="133" t="s">
        <v>690</v>
      </c>
      <c r="F122" s="133" t="s">
        <v>103</v>
      </c>
      <c r="J122" s="134">
        <v>0</v>
      </c>
      <c r="L122" s="131"/>
      <c r="M122" s="135"/>
      <c r="N122" s="136"/>
      <c r="O122" s="136"/>
      <c r="P122" s="137">
        <f>P123+P130+P133+P142</f>
        <v>0</v>
      </c>
      <c r="Q122" s="136"/>
      <c r="R122" s="137">
        <f>R123+R130+R133+R142</f>
        <v>0</v>
      </c>
      <c r="S122" s="136"/>
      <c r="T122" s="138">
        <f>T123+T130+T133+T142</f>
        <v>0</v>
      </c>
      <c r="AR122" s="132" t="s">
        <v>174</v>
      </c>
      <c r="AT122" s="139" t="s">
        <v>78</v>
      </c>
      <c r="AU122" s="139" t="s">
        <v>79</v>
      </c>
      <c r="AY122" s="132" t="s">
        <v>135</v>
      </c>
      <c r="BK122" s="140">
        <f>BK123+BK130+BK133+BK142</f>
        <v>0</v>
      </c>
    </row>
    <row r="123" spans="1:65" s="12" customFormat="1" ht="22.9" customHeight="1">
      <c r="B123" s="131"/>
      <c r="D123" s="132" t="s">
        <v>78</v>
      </c>
      <c r="E123" s="141" t="s">
        <v>691</v>
      </c>
      <c r="F123" s="141" t="s">
        <v>692</v>
      </c>
      <c r="J123" s="142">
        <v>0</v>
      </c>
      <c r="L123" s="131"/>
      <c r="M123" s="135"/>
      <c r="N123" s="136"/>
      <c r="O123" s="136"/>
      <c r="P123" s="137">
        <f>SUM(P124:P129)</f>
        <v>0</v>
      </c>
      <c r="Q123" s="136"/>
      <c r="R123" s="137">
        <f>SUM(R124:R129)</f>
        <v>0</v>
      </c>
      <c r="S123" s="136"/>
      <c r="T123" s="138">
        <f>SUM(T124:T129)</f>
        <v>0</v>
      </c>
      <c r="AR123" s="132" t="s">
        <v>174</v>
      </c>
      <c r="AT123" s="139" t="s">
        <v>78</v>
      </c>
      <c r="AU123" s="139" t="s">
        <v>87</v>
      </c>
      <c r="AY123" s="132" t="s">
        <v>135</v>
      </c>
      <c r="BK123" s="140">
        <f>SUM(BK124:BK129)</f>
        <v>0</v>
      </c>
    </row>
    <row r="124" spans="1:65" s="2" customFormat="1" ht="16.5" customHeight="1">
      <c r="A124" s="31"/>
      <c r="B124" s="143"/>
      <c r="C124" s="144" t="s">
        <v>193</v>
      </c>
      <c r="D124" s="144" t="s">
        <v>137</v>
      </c>
      <c r="E124" s="145" t="s">
        <v>693</v>
      </c>
      <c r="F124" s="146" t="s">
        <v>694</v>
      </c>
      <c r="G124" s="147" t="s">
        <v>374</v>
      </c>
      <c r="H124" s="148">
        <v>1</v>
      </c>
      <c r="I124" s="149">
        <v>0</v>
      </c>
      <c r="J124" s="149">
        <f>ROUND(I124*H124,2)</f>
        <v>0</v>
      </c>
      <c r="K124" s="150"/>
      <c r="L124" s="32"/>
      <c r="M124" s="151" t="s">
        <v>1</v>
      </c>
      <c r="N124" s="152" t="s">
        <v>44</v>
      </c>
      <c r="O124" s="153">
        <v>0</v>
      </c>
      <c r="P124" s="153">
        <f>O124*H124</f>
        <v>0</v>
      </c>
      <c r="Q124" s="153">
        <v>0</v>
      </c>
      <c r="R124" s="153">
        <f>Q124*H124</f>
        <v>0</v>
      </c>
      <c r="S124" s="153">
        <v>0</v>
      </c>
      <c r="T124" s="154">
        <f>S124*H124</f>
        <v>0</v>
      </c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R124" s="155" t="s">
        <v>695</v>
      </c>
      <c r="AT124" s="155" t="s">
        <v>137</v>
      </c>
      <c r="AU124" s="155" t="s">
        <v>89</v>
      </c>
      <c r="AY124" s="18" t="s">
        <v>135</v>
      </c>
      <c r="BE124" s="156">
        <f>IF(N124="základní",J124,0)</f>
        <v>0</v>
      </c>
      <c r="BF124" s="156">
        <f>IF(N124="snížená",J124,0)</f>
        <v>0</v>
      </c>
      <c r="BG124" s="156">
        <f>IF(N124="zákl. přenesená",J124,0)</f>
        <v>0</v>
      </c>
      <c r="BH124" s="156">
        <f>IF(N124="sníž. přenesená",J124,0)</f>
        <v>0</v>
      </c>
      <c r="BI124" s="156">
        <f>IF(N124="nulová",J124,0)</f>
        <v>0</v>
      </c>
      <c r="BJ124" s="18" t="s">
        <v>87</v>
      </c>
      <c r="BK124" s="156">
        <f>ROUND(I124*H124,2)</f>
        <v>0</v>
      </c>
      <c r="BL124" s="18" t="s">
        <v>695</v>
      </c>
      <c r="BM124" s="155" t="s">
        <v>696</v>
      </c>
    </row>
    <row r="125" spans="1:65" s="2" customFormat="1">
      <c r="A125" s="31"/>
      <c r="B125" s="32"/>
      <c r="C125" s="31"/>
      <c r="D125" s="157" t="s">
        <v>143</v>
      </c>
      <c r="E125" s="31"/>
      <c r="F125" s="158" t="s">
        <v>694</v>
      </c>
      <c r="G125" s="31"/>
      <c r="H125" s="31"/>
      <c r="I125" s="31"/>
      <c r="J125" s="31"/>
      <c r="K125" s="31"/>
      <c r="L125" s="32"/>
      <c r="M125" s="159"/>
      <c r="N125" s="160"/>
      <c r="O125" s="57"/>
      <c r="P125" s="57"/>
      <c r="Q125" s="57"/>
      <c r="R125" s="57"/>
      <c r="S125" s="57"/>
      <c r="T125" s="58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T125" s="18" t="s">
        <v>143</v>
      </c>
      <c r="AU125" s="18" t="s">
        <v>89</v>
      </c>
    </row>
    <row r="126" spans="1:65" s="2" customFormat="1" ht="16.5" customHeight="1">
      <c r="A126" s="31"/>
      <c r="B126" s="143"/>
      <c r="C126" s="144" t="s">
        <v>202</v>
      </c>
      <c r="D126" s="144" t="s">
        <v>137</v>
      </c>
      <c r="E126" s="145" t="s">
        <v>697</v>
      </c>
      <c r="F126" s="146" t="s">
        <v>698</v>
      </c>
      <c r="G126" s="147" t="s">
        <v>374</v>
      </c>
      <c r="H126" s="148">
        <v>1</v>
      </c>
      <c r="I126" s="149">
        <v>0</v>
      </c>
      <c r="J126" s="149">
        <f>ROUND(I126*H126,2)</f>
        <v>0</v>
      </c>
      <c r="K126" s="150"/>
      <c r="L126" s="32"/>
      <c r="M126" s="151" t="s">
        <v>1</v>
      </c>
      <c r="N126" s="152" t="s">
        <v>44</v>
      </c>
      <c r="O126" s="153">
        <v>0</v>
      </c>
      <c r="P126" s="153">
        <f>O126*H126</f>
        <v>0</v>
      </c>
      <c r="Q126" s="153">
        <v>0</v>
      </c>
      <c r="R126" s="153">
        <f>Q126*H126</f>
        <v>0</v>
      </c>
      <c r="S126" s="153">
        <v>0</v>
      </c>
      <c r="T126" s="154">
        <f>S126*H126</f>
        <v>0</v>
      </c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R126" s="155" t="s">
        <v>695</v>
      </c>
      <c r="AT126" s="155" t="s">
        <v>137</v>
      </c>
      <c r="AU126" s="155" t="s">
        <v>89</v>
      </c>
      <c r="AY126" s="18" t="s">
        <v>135</v>
      </c>
      <c r="BE126" s="156">
        <f>IF(N126="základní",J126,0)</f>
        <v>0</v>
      </c>
      <c r="BF126" s="156">
        <f>IF(N126="snížená",J126,0)</f>
        <v>0</v>
      </c>
      <c r="BG126" s="156">
        <f>IF(N126="zákl. přenesená",J126,0)</f>
        <v>0</v>
      </c>
      <c r="BH126" s="156">
        <f>IF(N126="sníž. přenesená",J126,0)</f>
        <v>0</v>
      </c>
      <c r="BI126" s="156">
        <f>IF(N126="nulová",J126,0)</f>
        <v>0</v>
      </c>
      <c r="BJ126" s="18" t="s">
        <v>87</v>
      </c>
      <c r="BK126" s="156">
        <f>ROUND(I126*H126,2)</f>
        <v>0</v>
      </c>
      <c r="BL126" s="18" t="s">
        <v>695</v>
      </c>
      <c r="BM126" s="155" t="s">
        <v>699</v>
      </c>
    </row>
    <row r="127" spans="1:65" s="2" customFormat="1">
      <c r="A127" s="31"/>
      <c r="B127" s="32"/>
      <c r="C127" s="31"/>
      <c r="D127" s="157" t="s">
        <v>143</v>
      </c>
      <c r="E127" s="31"/>
      <c r="F127" s="158" t="s">
        <v>698</v>
      </c>
      <c r="G127" s="31"/>
      <c r="H127" s="31"/>
      <c r="I127" s="31"/>
      <c r="J127" s="31"/>
      <c r="K127" s="31"/>
      <c r="L127" s="32"/>
      <c r="M127" s="159"/>
      <c r="N127" s="160"/>
      <c r="O127" s="57"/>
      <c r="P127" s="57"/>
      <c r="Q127" s="57"/>
      <c r="R127" s="57"/>
      <c r="S127" s="57"/>
      <c r="T127" s="58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T127" s="18" t="s">
        <v>143</v>
      </c>
      <c r="AU127" s="18" t="s">
        <v>89</v>
      </c>
    </row>
    <row r="128" spans="1:65" s="2" customFormat="1" ht="16.5" customHeight="1">
      <c r="A128" s="31"/>
      <c r="B128" s="143"/>
      <c r="C128" s="144" t="s">
        <v>186</v>
      </c>
      <c r="D128" s="144" t="s">
        <v>137</v>
      </c>
      <c r="E128" s="145" t="s">
        <v>700</v>
      </c>
      <c r="F128" s="146" t="s">
        <v>701</v>
      </c>
      <c r="G128" s="147" t="s">
        <v>374</v>
      </c>
      <c r="H128" s="148">
        <v>1</v>
      </c>
      <c r="I128" s="149">
        <v>0</v>
      </c>
      <c r="J128" s="149">
        <f>ROUND(I128*H128,2)</f>
        <v>0</v>
      </c>
      <c r="K128" s="150"/>
      <c r="L128" s="32"/>
      <c r="M128" s="151" t="s">
        <v>1</v>
      </c>
      <c r="N128" s="152" t="s">
        <v>44</v>
      </c>
      <c r="O128" s="153">
        <v>0</v>
      </c>
      <c r="P128" s="153">
        <f>O128*H128</f>
        <v>0</v>
      </c>
      <c r="Q128" s="153">
        <v>0</v>
      </c>
      <c r="R128" s="153">
        <f>Q128*H128</f>
        <v>0</v>
      </c>
      <c r="S128" s="153">
        <v>0</v>
      </c>
      <c r="T128" s="154">
        <f>S128*H128</f>
        <v>0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155" t="s">
        <v>695</v>
      </c>
      <c r="AT128" s="155" t="s">
        <v>137</v>
      </c>
      <c r="AU128" s="155" t="s">
        <v>89</v>
      </c>
      <c r="AY128" s="18" t="s">
        <v>135</v>
      </c>
      <c r="BE128" s="156">
        <f>IF(N128="základní",J128,0)</f>
        <v>0</v>
      </c>
      <c r="BF128" s="156">
        <f>IF(N128="snížená",J128,0)</f>
        <v>0</v>
      </c>
      <c r="BG128" s="156">
        <f>IF(N128="zákl. přenesená",J128,0)</f>
        <v>0</v>
      </c>
      <c r="BH128" s="156">
        <f>IF(N128="sníž. přenesená",J128,0)</f>
        <v>0</v>
      </c>
      <c r="BI128" s="156">
        <f>IF(N128="nulová",J128,0)</f>
        <v>0</v>
      </c>
      <c r="BJ128" s="18" t="s">
        <v>87</v>
      </c>
      <c r="BK128" s="156">
        <f>ROUND(I128*H128,2)</f>
        <v>0</v>
      </c>
      <c r="BL128" s="18" t="s">
        <v>695</v>
      </c>
      <c r="BM128" s="155" t="s">
        <v>702</v>
      </c>
    </row>
    <row r="129" spans="1:65" s="2" customFormat="1">
      <c r="A129" s="31"/>
      <c r="B129" s="32"/>
      <c r="C129" s="31"/>
      <c r="D129" s="157" t="s">
        <v>143</v>
      </c>
      <c r="E129" s="31"/>
      <c r="F129" s="158" t="s">
        <v>701</v>
      </c>
      <c r="G129" s="31"/>
      <c r="H129" s="31"/>
      <c r="I129" s="31"/>
      <c r="J129" s="31"/>
      <c r="K129" s="31"/>
      <c r="L129" s="32"/>
      <c r="M129" s="159"/>
      <c r="N129" s="160"/>
      <c r="O129" s="57"/>
      <c r="P129" s="57"/>
      <c r="Q129" s="57"/>
      <c r="R129" s="57"/>
      <c r="S129" s="57"/>
      <c r="T129" s="58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T129" s="18" t="s">
        <v>143</v>
      </c>
      <c r="AU129" s="18" t="s">
        <v>89</v>
      </c>
    </row>
    <row r="130" spans="1:65" s="12" customFormat="1" ht="22.9" customHeight="1">
      <c r="B130" s="131"/>
      <c r="D130" s="132" t="s">
        <v>78</v>
      </c>
      <c r="E130" s="141" t="s">
        <v>703</v>
      </c>
      <c r="F130" s="141" t="s">
        <v>704</v>
      </c>
      <c r="J130" s="142">
        <f>BK130</f>
        <v>0</v>
      </c>
      <c r="L130" s="131"/>
      <c r="M130" s="135"/>
      <c r="N130" s="136"/>
      <c r="O130" s="136"/>
      <c r="P130" s="137">
        <f>SUM(P131:P132)</f>
        <v>0</v>
      </c>
      <c r="Q130" s="136"/>
      <c r="R130" s="137">
        <f>SUM(R131:R132)</f>
        <v>0</v>
      </c>
      <c r="S130" s="136"/>
      <c r="T130" s="138">
        <f>SUM(T131:T132)</f>
        <v>0</v>
      </c>
      <c r="AR130" s="132" t="s">
        <v>174</v>
      </c>
      <c r="AT130" s="139" t="s">
        <v>78</v>
      </c>
      <c r="AU130" s="139" t="s">
        <v>87</v>
      </c>
      <c r="AY130" s="132" t="s">
        <v>135</v>
      </c>
      <c r="BK130" s="140">
        <f>SUM(BK131:BK132)</f>
        <v>0</v>
      </c>
    </row>
    <row r="131" spans="1:65" s="2" customFormat="1" ht="16.5" customHeight="1">
      <c r="A131" s="31"/>
      <c r="B131" s="143"/>
      <c r="C131" s="144" t="s">
        <v>208</v>
      </c>
      <c r="D131" s="144" t="s">
        <v>137</v>
      </c>
      <c r="E131" s="145" t="s">
        <v>705</v>
      </c>
      <c r="F131" s="146" t="s">
        <v>704</v>
      </c>
      <c r="G131" s="147" t="s">
        <v>362</v>
      </c>
      <c r="H131" s="148">
        <v>1</v>
      </c>
      <c r="I131" s="149">
        <v>0</v>
      </c>
      <c r="J131" s="149">
        <f>ROUND(I131*H131,2)</f>
        <v>0</v>
      </c>
      <c r="K131" s="150"/>
      <c r="L131" s="32"/>
      <c r="M131" s="151" t="s">
        <v>1</v>
      </c>
      <c r="N131" s="152" t="s">
        <v>44</v>
      </c>
      <c r="O131" s="153">
        <v>0</v>
      </c>
      <c r="P131" s="153">
        <f>O131*H131</f>
        <v>0</v>
      </c>
      <c r="Q131" s="153">
        <v>0</v>
      </c>
      <c r="R131" s="153">
        <f>Q131*H131</f>
        <v>0</v>
      </c>
      <c r="S131" s="153">
        <v>0</v>
      </c>
      <c r="T131" s="154">
        <f>S131*H131</f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155" t="s">
        <v>695</v>
      </c>
      <c r="AT131" s="155" t="s">
        <v>137</v>
      </c>
      <c r="AU131" s="155" t="s">
        <v>89</v>
      </c>
      <c r="AY131" s="18" t="s">
        <v>135</v>
      </c>
      <c r="BE131" s="156">
        <f>IF(N131="základní",J131,0)</f>
        <v>0</v>
      </c>
      <c r="BF131" s="156">
        <f>IF(N131="snížená",J131,0)</f>
        <v>0</v>
      </c>
      <c r="BG131" s="156">
        <f>IF(N131="zákl. přenesená",J131,0)</f>
        <v>0</v>
      </c>
      <c r="BH131" s="156">
        <f>IF(N131="sníž. přenesená",J131,0)</f>
        <v>0</v>
      </c>
      <c r="BI131" s="156">
        <f>IF(N131="nulová",J131,0)</f>
        <v>0</v>
      </c>
      <c r="BJ131" s="18" t="s">
        <v>87</v>
      </c>
      <c r="BK131" s="156">
        <f>ROUND(I131*H131,2)</f>
        <v>0</v>
      </c>
      <c r="BL131" s="18" t="s">
        <v>695</v>
      </c>
      <c r="BM131" s="155" t="s">
        <v>706</v>
      </c>
    </row>
    <row r="132" spans="1:65" s="2" customFormat="1">
      <c r="A132" s="31"/>
      <c r="B132" s="32"/>
      <c r="C132" s="31"/>
      <c r="D132" s="157" t="s">
        <v>143</v>
      </c>
      <c r="E132" s="31"/>
      <c r="F132" s="158" t="s">
        <v>704</v>
      </c>
      <c r="G132" s="31"/>
      <c r="H132" s="31"/>
      <c r="I132" s="31"/>
      <c r="J132" s="31"/>
      <c r="K132" s="31"/>
      <c r="L132" s="32"/>
      <c r="M132" s="159"/>
      <c r="N132" s="160"/>
      <c r="O132" s="57"/>
      <c r="P132" s="57"/>
      <c r="Q132" s="57"/>
      <c r="R132" s="57"/>
      <c r="S132" s="57"/>
      <c r="T132" s="58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T132" s="18" t="s">
        <v>143</v>
      </c>
      <c r="AU132" s="18" t="s">
        <v>89</v>
      </c>
    </row>
    <row r="133" spans="1:65" s="12" customFormat="1" ht="22.9" customHeight="1">
      <c r="B133" s="131"/>
      <c r="D133" s="132" t="s">
        <v>78</v>
      </c>
      <c r="E133" s="141" t="s">
        <v>707</v>
      </c>
      <c r="F133" s="141" t="s">
        <v>708</v>
      </c>
      <c r="J133" s="142">
        <f>BK133</f>
        <v>0</v>
      </c>
      <c r="L133" s="131"/>
      <c r="M133" s="135"/>
      <c r="N133" s="136"/>
      <c r="O133" s="136"/>
      <c r="P133" s="137">
        <f>SUM(P134:P141)</f>
        <v>0</v>
      </c>
      <c r="Q133" s="136"/>
      <c r="R133" s="137">
        <f>SUM(R134:R141)</f>
        <v>0</v>
      </c>
      <c r="S133" s="136"/>
      <c r="T133" s="138">
        <f>SUM(T134:T141)</f>
        <v>0</v>
      </c>
      <c r="AR133" s="132" t="s">
        <v>174</v>
      </c>
      <c r="AT133" s="139" t="s">
        <v>78</v>
      </c>
      <c r="AU133" s="139" t="s">
        <v>87</v>
      </c>
      <c r="AY133" s="132" t="s">
        <v>135</v>
      </c>
      <c r="BK133" s="140">
        <f>SUM(BK134:BK141)</f>
        <v>0</v>
      </c>
    </row>
    <row r="134" spans="1:65" s="2" customFormat="1" ht="16.5" customHeight="1">
      <c r="A134" s="31"/>
      <c r="B134" s="143"/>
      <c r="C134" s="144" t="s">
        <v>174</v>
      </c>
      <c r="D134" s="144" t="s">
        <v>137</v>
      </c>
      <c r="E134" s="145" t="s">
        <v>709</v>
      </c>
      <c r="F134" s="146" t="s">
        <v>710</v>
      </c>
      <c r="G134" s="147" t="s">
        <v>374</v>
      </c>
      <c r="H134" s="148">
        <v>1</v>
      </c>
      <c r="I134" s="149">
        <v>0</v>
      </c>
      <c r="J134" s="149">
        <f>ROUND(I134*H134,2)</f>
        <v>0</v>
      </c>
      <c r="K134" s="150"/>
      <c r="L134" s="32"/>
      <c r="M134" s="151" t="s">
        <v>1</v>
      </c>
      <c r="N134" s="152" t="s">
        <v>44</v>
      </c>
      <c r="O134" s="153">
        <v>0</v>
      </c>
      <c r="P134" s="153">
        <f>O134*H134</f>
        <v>0</v>
      </c>
      <c r="Q134" s="153">
        <v>0</v>
      </c>
      <c r="R134" s="153">
        <f>Q134*H134</f>
        <v>0</v>
      </c>
      <c r="S134" s="153">
        <v>0</v>
      </c>
      <c r="T134" s="154">
        <f>S134*H134</f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55" t="s">
        <v>695</v>
      </c>
      <c r="AT134" s="155" t="s">
        <v>137</v>
      </c>
      <c r="AU134" s="155" t="s">
        <v>89</v>
      </c>
      <c r="AY134" s="18" t="s">
        <v>135</v>
      </c>
      <c r="BE134" s="156">
        <f>IF(N134="základní",J134,0)</f>
        <v>0</v>
      </c>
      <c r="BF134" s="156">
        <f>IF(N134="snížená",J134,0)</f>
        <v>0</v>
      </c>
      <c r="BG134" s="156">
        <f>IF(N134="zákl. přenesená",J134,0)</f>
        <v>0</v>
      </c>
      <c r="BH134" s="156">
        <f>IF(N134="sníž. přenesená",J134,0)</f>
        <v>0</v>
      </c>
      <c r="BI134" s="156">
        <f>IF(N134="nulová",J134,0)</f>
        <v>0</v>
      </c>
      <c r="BJ134" s="18" t="s">
        <v>87</v>
      </c>
      <c r="BK134" s="156">
        <f>ROUND(I134*H134,2)</f>
        <v>0</v>
      </c>
      <c r="BL134" s="18" t="s">
        <v>695</v>
      </c>
      <c r="BM134" s="155" t="s">
        <v>711</v>
      </c>
    </row>
    <row r="135" spans="1:65" s="2" customFormat="1">
      <c r="A135" s="31"/>
      <c r="B135" s="32"/>
      <c r="C135" s="31"/>
      <c r="D135" s="157" t="s">
        <v>143</v>
      </c>
      <c r="E135" s="31"/>
      <c r="F135" s="158" t="s">
        <v>710</v>
      </c>
      <c r="G135" s="31"/>
      <c r="H135" s="31"/>
      <c r="I135" s="31"/>
      <c r="J135" s="31"/>
      <c r="K135" s="31"/>
      <c r="L135" s="32"/>
      <c r="M135" s="159"/>
      <c r="N135" s="160"/>
      <c r="O135" s="57"/>
      <c r="P135" s="57"/>
      <c r="Q135" s="57"/>
      <c r="R135" s="57"/>
      <c r="S135" s="57"/>
      <c r="T135" s="58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T135" s="18" t="s">
        <v>143</v>
      </c>
      <c r="AU135" s="18" t="s">
        <v>89</v>
      </c>
    </row>
    <row r="136" spans="1:65" s="2" customFormat="1" ht="16.5" customHeight="1">
      <c r="A136" s="31"/>
      <c r="B136" s="143"/>
      <c r="C136" s="144" t="s">
        <v>180</v>
      </c>
      <c r="D136" s="144" t="s">
        <v>137</v>
      </c>
      <c r="E136" s="145" t="s">
        <v>712</v>
      </c>
      <c r="F136" s="146" t="s">
        <v>713</v>
      </c>
      <c r="G136" s="147" t="s">
        <v>374</v>
      </c>
      <c r="H136" s="148">
        <v>1</v>
      </c>
      <c r="I136" s="149">
        <v>0</v>
      </c>
      <c r="J136" s="149">
        <f>ROUND(I136*H136,2)</f>
        <v>0</v>
      </c>
      <c r="K136" s="150"/>
      <c r="L136" s="32"/>
      <c r="M136" s="151" t="s">
        <v>1</v>
      </c>
      <c r="N136" s="152" t="s">
        <v>44</v>
      </c>
      <c r="O136" s="153">
        <v>0</v>
      </c>
      <c r="P136" s="153">
        <f>O136*H136</f>
        <v>0</v>
      </c>
      <c r="Q136" s="153">
        <v>0</v>
      </c>
      <c r="R136" s="153">
        <f>Q136*H136</f>
        <v>0</v>
      </c>
      <c r="S136" s="153">
        <v>0</v>
      </c>
      <c r="T136" s="154">
        <f>S136*H136</f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55" t="s">
        <v>695</v>
      </c>
      <c r="AT136" s="155" t="s">
        <v>137</v>
      </c>
      <c r="AU136" s="155" t="s">
        <v>89</v>
      </c>
      <c r="AY136" s="18" t="s">
        <v>135</v>
      </c>
      <c r="BE136" s="156">
        <f>IF(N136="základní",J136,0)</f>
        <v>0</v>
      </c>
      <c r="BF136" s="156">
        <f>IF(N136="snížená",J136,0)</f>
        <v>0</v>
      </c>
      <c r="BG136" s="156">
        <f>IF(N136="zákl. přenesená",J136,0)</f>
        <v>0</v>
      </c>
      <c r="BH136" s="156">
        <f>IF(N136="sníž. přenesená",J136,0)</f>
        <v>0</v>
      </c>
      <c r="BI136" s="156">
        <f>IF(N136="nulová",J136,0)</f>
        <v>0</v>
      </c>
      <c r="BJ136" s="18" t="s">
        <v>87</v>
      </c>
      <c r="BK136" s="156">
        <f>ROUND(I136*H136,2)</f>
        <v>0</v>
      </c>
      <c r="BL136" s="18" t="s">
        <v>695</v>
      </c>
      <c r="BM136" s="155" t="s">
        <v>714</v>
      </c>
    </row>
    <row r="137" spans="1:65" s="2" customFormat="1">
      <c r="A137" s="31"/>
      <c r="B137" s="32"/>
      <c r="C137" s="31"/>
      <c r="D137" s="157" t="s">
        <v>143</v>
      </c>
      <c r="E137" s="31"/>
      <c r="F137" s="158" t="s">
        <v>713</v>
      </c>
      <c r="G137" s="31"/>
      <c r="H137" s="31"/>
      <c r="I137" s="31"/>
      <c r="J137" s="31"/>
      <c r="K137" s="31"/>
      <c r="L137" s="32"/>
      <c r="M137" s="159"/>
      <c r="N137" s="160"/>
      <c r="O137" s="57"/>
      <c r="P137" s="57"/>
      <c r="Q137" s="57"/>
      <c r="R137" s="57"/>
      <c r="S137" s="57"/>
      <c r="T137" s="58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T137" s="18" t="s">
        <v>143</v>
      </c>
      <c r="AU137" s="18" t="s">
        <v>89</v>
      </c>
    </row>
    <row r="138" spans="1:65" s="2" customFormat="1" ht="16.5" customHeight="1">
      <c r="A138" s="31"/>
      <c r="B138" s="143"/>
      <c r="C138" s="144" t="s">
        <v>220</v>
      </c>
      <c r="D138" s="144" t="s">
        <v>137</v>
      </c>
      <c r="E138" s="145" t="s">
        <v>715</v>
      </c>
      <c r="F138" s="146" t="s">
        <v>716</v>
      </c>
      <c r="G138" s="147" t="s">
        <v>374</v>
      </c>
      <c r="H138" s="148">
        <v>1</v>
      </c>
      <c r="I138" s="149">
        <v>0</v>
      </c>
      <c r="J138" s="149">
        <f>ROUND(I138*H138,2)</f>
        <v>0</v>
      </c>
      <c r="K138" s="150"/>
      <c r="L138" s="32"/>
      <c r="M138" s="151" t="s">
        <v>1</v>
      </c>
      <c r="N138" s="152" t="s">
        <v>44</v>
      </c>
      <c r="O138" s="153">
        <v>0</v>
      </c>
      <c r="P138" s="153">
        <f>O138*H138</f>
        <v>0</v>
      </c>
      <c r="Q138" s="153">
        <v>0</v>
      </c>
      <c r="R138" s="153">
        <f>Q138*H138</f>
        <v>0</v>
      </c>
      <c r="S138" s="153">
        <v>0</v>
      </c>
      <c r="T138" s="154">
        <f>S138*H138</f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55" t="s">
        <v>695</v>
      </c>
      <c r="AT138" s="155" t="s">
        <v>137</v>
      </c>
      <c r="AU138" s="155" t="s">
        <v>89</v>
      </c>
      <c r="AY138" s="18" t="s">
        <v>135</v>
      </c>
      <c r="BE138" s="156">
        <f>IF(N138="základní",J138,0)</f>
        <v>0</v>
      </c>
      <c r="BF138" s="156">
        <f>IF(N138="snížená",J138,0)</f>
        <v>0</v>
      </c>
      <c r="BG138" s="156">
        <f>IF(N138="zákl. přenesená",J138,0)</f>
        <v>0</v>
      </c>
      <c r="BH138" s="156">
        <f>IF(N138="sníž. přenesená",J138,0)</f>
        <v>0</v>
      </c>
      <c r="BI138" s="156">
        <f>IF(N138="nulová",J138,0)</f>
        <v>0</v>
      </c>
      <c r="BJ138" s="18" t="s">
        <v>87</v>
      </c>
      <c r="BK138" s="156">
        <f>ROUND(I138*H138,2)</f>
        <v>0</v>
      </c>
      <c r="BL138" s="18" t="s">
        <v>695</v>
      </c>
      <c r="BM138" s="155" t="s">
        <v>717</v>
      </c>
    </row>
    <row r="139" spans="1:65" s="2" customFormat="1">
      <c r="A139" s="31"/>
      <c r="B139" s="32"/>
      <c r="C139" s="31"/>
      <c r="D139" s="157" t="s">
        <v>143</v>
      </c>
      <c r="E139" s="31"/>
      <c r="F139" s="158" t="s">
        <v>718</v>
      </c>
      <c r="G139" s="31"/>
      <c r="H139" s="31"/>
      <c r="I139" s="31"/>
      <c r="J139" s="31"/>
      <c r="K139" s="31"/>
      <c r="L139" s="32"/>
      <c r="M139" s="159"/>
      <c r="N139" s="160"/>
      <c r="O139" s="57"/>
      <c r="P139" s="57"/>
      <c r="Q139" s="57"/>
      <c r="R139" s="57"/>
      <c r="S139" s="57"/>
      <c r="T139" s="58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T139" s="18" t="s">
        <v>143</v>
      </c>
      <c r="AU139" s="18" t="s">
        <v>89</v>
      </c>
    </row>
    <row r="140" spans="1:65" s="2" customFormat="1" ht="16.5" customHeight="1">
      <c r="A140" s="31"/>
      <c r="B140" s="143"/>
      <c r="C140" s="144" t="s">
        <v>141</v>
      </c>
      <c r="D140" s="144" t="s">
        <v>137</v>
      </c>
      <c r="E140" s="145" t="s">
        <v>719</v>
      </c>
      <c r="F140" s="146" t="s">
        <v>720</v>
      </c>
      <c r="G140" s="147" t="s">
        <v>374</v>
      </c>
      <c r="H140" s="148">
        <v>1</v>
      </c>
      <c r="I140" s="149">
        <v>0</v>
      </c>
      <c r="J140" s="149">
        <f>ROUND(I140*H140,2)</f>
        <v>0</v>
      </c>
      <c r="K140" s="150"/>
      <c r="L140" s="32"/>
      <c r="M140" s="151" t="s">
        <v>1</v>
      </c>
      <c r="N140" s="152" t="s">
        <v>44</v>
      </c>
      <c r="O140" s="153">
        <v>0</v>
      </c>
      <c r="P140" s="153">
        <f>O140*H140</f>
        <v>0</v>
      </c>
      <c r="Q140" s="153">
        <v>0</v>
      </c>
      <c r="R140" s="153">
        <f>Q140*H140</f>
        <v>0</v>
      </c>
      <c r="S140" s="153">
        <v>0</v>
      </c>
      <c r="T140" s="154">
        <f>S140*H140</f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55" t="s">
        <v>695</v>
      </c>
      <c r="AT140" s="155" t="s">
        <v>137</v>
      </c>
      <c r="AU140" s="155" t="s">
        <v>89</v>
      </c>
      <c r="AY140" s="18" t="s">
        <v>135</v>
      </c>
      <c r="BE140" s="156">
        <f>IF(N140="základní",J140,0)</f>
        <v>0</v>
      </c>
      <c r="BF140" s="156">
        <f>IF(N140="snížená",J140,0)</f>
        <v>0</v>
      </c>
      <c r="BG140" s="156">
        <f>IF(N140="zákl. přenesená",J140,0)</f>
        <v>0</v>
      </c>
      <c r="BH140" s="156">
        <f>IF(N140="sníž. přenesená",J140,0)</f>
        <v>0</v>
      </c>
      <c r="BI140" s="156">
        <f>IF(N140="nulová",J140,0)</f>
        <v>0</v>
      </c>
      <c r="BJ140" s="18" t="s">
        <v>87</v>
      </c>
      <c r="BK140" s="156">
        <f>ROUND(I140*H140,2)</f>
        <v>0</v>
      </c>
      <c r="BL140" s="18" t="s">
        <v>695</v>
      </c>
      <c r="BM140" s="155" t="s">
        <v>721</v>
      </c>
    </row>
    <row r="141" spans="1:65" s="2" customFormat="1">
      <c r="A141" s="31"/>
      <c r="B141" s="32"/>
      <c r="C141" s="31"/>
      <c r="D141" s="157" t="s">
        <v>143</v>
      </c>
      <c r="E141" s="31"/>
      <c r="F141" s="158" t="s">
        <v>720</v>
      </c>
      <c r="G141" s="31"/>
      <c r="H141" s="31"/>
      <c r="I141" s="31"/>
      <c r="J141" s="31"/>
      <c r="K141" s="31"/>
      <c r="L141" s="32"/>
      <c r="M141" s="159"/>
      <c r="N141" s="160"/>
      <c r="O141" s="57"/>
      <c r="P141" s="57"/>
      <c r="Q141" s="57"/>
      <c r="R141" s="57"/>
      <c r="S141" s="57"/>
      <c r="T141" s="58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T141" s="18" t="s">
        <v>143</v>
      </c>
      <c r="AU141" s="18" t="s">
        <v>89</v>
      </c>
    </row>
    <row r="142" spans="1:65" s="12" customFormat="1" ht="22.9" customHeight="1">
      <c r="B142" s="131"/>
      <c r="D142" s="132" t="s">
        <v>78</v>
      </c>
      <c r="E142" s="141" t="s">
        <v>722</v>
      </c>
      <c r="F142" s="141" t="s">
        <v>723</v>
      </c>
      <c r="J142" s="142">
        <f>BK142</f>
        <v>0</v>
      </c>
      <c r="L142" s="131"/>
      <c r="M142" s="135"/>
      <c r="N142" s="136"/>
      <c r="O142" s="136"/>
      <c r="P142" s="137">
        <f>SUM(P143:P144)</f>
        <v>0</v>
      </c>
      <c r="Q142" s="136"/>
      <c r="R142" s="137">
        <f>SUM(R143:R144)</f>
        <v>0</v>
      </c>
      <c r="S142" s="136"/>
      <c r="T142" s="138">
        <f>SUM(T143:T144)</f>
        <v>0</v>
      </c>
      <c r="AR142" s="132" t="s">
        <v>174</v>
      </c>
      <c r="AT142" s="139" t="s">
        <v>78</v>
      </c>
      <c r="AU142" s="139" t="s">
        <v>87</v>
      </c>
      <c r="AY142" s="132" t="s">
        <v>135</v>
      </c>
      <c r="BK142" s="140">
        <f>SUM(BK143:BK144)</f>
        <v>0</v>
      </c>
    </row>
    <row r="143" spans="1:65" s="2" customFormat="1" ht="16.5" customHeight="1">
      <c r="A143" s="31"/>
      <c r="B143" s="143"/>
      <c r="C143" s="144" t="s">
        <v>214</v>
      </c>
      <c r="D143" s="144" t="s">
        <v>137</v>
      </c>
      <c r="E143" s="145" t="s">
        <v>724</v>
      </c>
      <c r="F143" s="146" t="s">
        <v>723</v>
      </c>
      <c r="G143" s="147" t="s">
        <v>374</v>
      </c>
      <c r="H143" s="148">
        <v>1</v>
      </c>
      <c r="I143" s="149">
        <v>0</v>
      </c>
      <c r="J143" s="149">
        <f>ROUND(I143*H143,2)</f>
        <v>0</v>
      </c>
      <c r="K143" s="150"/>
      <c r="L143" s="32"/>
      <c r="M143" s="151" t="s">
        <v>1</v>
      </c>
      <c r="N143" s="152" t="s">
        <v>44</v>
      </c>
      <c r="O143" s="153">
        <v>0</v>
      </c>
      <c r="P143" s="153">
        <f>O143*H143</f>
        <v>0</v>
      </c>
      <c r="Q143" s="153">
        <v>0</v>
      </c>
      <c r="R143" s="153">
        <f>Q143*H143</f>
        <v>0</v>
      </c>
      <c r="S143" s="153">
        <v>0</v>
      </c>
      <c r="T143" s="154">
        <f>S143*H143</f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155" t="s">
        <v>695</v>
      </c>
      <c r="AT143" s="155" t="s">
        <v>137</v>
      </c>
      <c r="AU143" s="155" t="s">
        <v>89</v>
      </c>
      <c r="AY143" s="18" t="s">
        <v>135</v>
      </c>
      <c r="BE143" s="156">
        <f>IF(N143="základní",J143,0)</f>
        <v>0</v>
      </c>
      <c r="BF143" s="156">
        <f>IF(N143="snížená",J143,0)</f>
        <v>0</v>
      </c>
      <c r="BG143" s="156">
        <f>IF(N143="zákl. přenesená",J143,0)</f>
        <v>0</v>
      </c>
      <c r="BH143" s="156">
        <f>IF(N143="sníž. přenesená",J143,0)</f>
        <v>0</v>
      </c>
      <c r="BI143" s="156">
        <f>IF(N143="nulová",J143,0)</f>
        <v>0</v>
      </c>
      <c r="BJ143" s="18" t="s">
        <v>87</v>
      </c>
      <c r="BK143" s="156">
        <f>ROUND(I143*H143,2)</f>
        <v>0</v>
      </c>
      <c r="BL143" s="18" t="s">
        <v>695</v>
      </c>
      <c r="BM143" s="155" t="s">
        <v>725</v>
      </c>
    </row>
    <row r="144" spans="1:65" s="2" customFormat="1">
      <c r="A144" s="31"/>
      <c r="B144" s="32"/>
      <c r="C144" s="31"/>
      <c r="D144" s="157" t="s">
        <v>143</v>
      </c>
      <c r="E144" s="31"/>
      <c r="F144" s="158" t="s">
        <v>723</v>
      </c>
      <c r="G144" s="31"/>
      <c r="H144" s="31"/>
      <c r="I144" s="31"/>
      <c r="J144" s="31"/>
      <c r="K144" s="31"/>
      <c r="L144" s="32"/>
      <c r="M144" s="159"/>
      <c r="N144" s="160"/>
      <c r="O144" s="57"/>
      <c r="P144" s="57"/>
      <c r="Q144" s="57"/>
      <c r="R144" s="57"/>
      <c r="S144" s="57"/>
      <c r="T144" s="58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T144" s="18" t="s">
        <v>143</v>
      </c>
      <c r="AU144" s="18" t="s">
        <v>89</v>
      </c>
    </row>
    <row r="145" spans="1:31" s="2" customFormat="1" ht="6.95" customHeight="1">
      <c r="A145" s="31"/>
      <c r="B145" s="46"/>
      <c r="C145" s="47"/>
      <c r="D145" s="47"/>
      <c r="E145" s="47"/>
      <c r="F145" s="47"/>
      <c r="G145" s="47"/>
      <c r="H145" s="47"/>
      <c r="I145" s="47"/>
      <c r="J145" s="47"/>
      <c r="K145" s="47"/>
      <c r="L145" s="32"/>
      <c r="M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</row>
  </sheetData>
  <autoFilter ref="C120:K144" xr:uid="{00000000-0009-0000-0000-000006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14</vt:i4>
      </vt:variant>
    </vt:vector>
  </HeadingPairs>
  <TitlesOfParts>
    <vt:vector size="24" baseType="lpstr">
      <vt:lpstr>Rekapitulace stavby</vt:lpstr>
      <vt:lpstr>SO 01 - Architektonické a...</vt:lpstr>
      <vt:lpstr>SO 02 - Tenisová hala 18x...</vt:lpstr>
      <vt:lpstr>SO 03 - Odvedení dešťovýc...</vt:lpstr>
      <vt:lpstr>SO 04 - Zpevněné plochy</vt:lpstr>
      <vt:lpstr>List1</vt:lpstr>
      <vt:lpstr>SO 05 - Přípojky inženýrs...</vt:lpstr>
      <vt:lpstr>List3</vt:lpstr>
      <vt:lpstr>SO 06 - Vedlejší rozpočto...</vt:lpstr>
      <vt:lpstr>List2</vt:lpstr>
      <vt:lpstr>'Rekapitulace stavby'!Názvy_tisku</vt:lpstr>
      <vt:lpstr>'SO 01 - Architektonické a...'!Názvy_tisku</vt:lpstr>
      <vt:lpstr>'SO 02 - Tenisová hala 18x...'!Názvy_tisku</vt:lpstr>
      <vt:lpstr>'SO 03 - Odvedení dešťovýc...'!Názvy_tisku</vt:lpstr>
      <vt:lpstr>'SO 04 - Zpevněné plochy'!Názvy_tisku</vt:lpstr>
      <vt:lpstr>'SO 05 - Přípojky inženýrs...'!Názvy_tisku</vt:lpstr>
      <vt:lpstr>'SO 06 - Vedlejší rozpočto...'!Názvy_tisku</vt:lpstr>
      <vt:lpstr>'Rekapitulace stavby'!Oblast_tisku</vt:lpstr>
      <vt:lpstr>'SO 01 - Architektonické a...'!Oblast_tisku</vt:lpstr>
      <vt:lpstr>'SO 02 - Tenisová hala 18x...'!Oblast_tisku</vt:lpstr>
      <vt:lpstr>'SO 03 - Odvedení dešťovýc...'!Oblast_tisku</vt:lpstr>
      <vt:lpstr>'SO 04 - Zpevněné plochy'!Oblast_tisku</vt:lpstr>
      <vt:lpstr>'SO 05 - Přípojky inženýrs...'!Oblast_tisku</vt:lpstr>
      <vt:lpstr>'SO 06 - Vedlejší rozpočto...'!Oblast_tisku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DESKTOP-IT55S2C\Jaromir</dc:creator>
  <cp:lastModifiedBy>EVA</cp:lastModifiedBy>
  <dcterms:created xsi:type="dcterms:W3CDTF">2021-03-07T16:40:53Z</dcterms:created>
  <dcterms:modified xsi:type="dcterms:W3CDTF">2022-04-07T18:49:11Z</dcterms:modified>
</cp:coreProperties>
</file>